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sk16.campus.gla.ac.uk\SSD_Home_Data_V\sh289a\Desktop\"/>
    </mc:Choice>
  </mc:AlternateContent>
  <xr:revisionPtr revIDLastSave="0" documentId="13_ncr:1_{9BE835C3-9A95-4C98-887E-1D13A686680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Sheet1!$A$1:$W$56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53" i="1" l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B52" i="1"/>
  <c r="B53" i="1"/>
  <c r="A53" i="1" l="1"/>
  <c r="M53" i="1" s="1"/>
  <c r="A52" i="1"/>
  <c r="M52" i="1" s="1"/>
  <c r="N53" i="1" l="1"/>
  <c r="N52" i="1"/>
  <c r="B51" i="1" l="1"/>
  <c r="A51" i="1" s="1"/>
  <c r="M51" i="1" s="1"/>
  <c r="B50" i="1"/>
  <c r="A50" i="1" s="1"/>
  <c r="M50" i="1" s="1"/>
  <c r="B49" i="1"/>
  <c r="A49" i="1" s="1"/>
  <c r="M49" i="1" s="1"/>
  <c r="B48" i="1"/>
  <c r="A48" i="1" s="1"/>
  <c r="M48" i="1" s="1"/>
  <c r="B47" i="1"/>
  <c r="A47" i="1" s="1"/>
  <c r="M47" i="1" s="1"/>
  <c r="B46" i="1"/>
  <c r="A46" i="1" s="1"/>
  <c r="M46" i="1" s="1"/>
  <c r="B45" i="1"/>
  <c r="A45" i="1" s="1"/>
  <c r="M45" i="1" s="1"/>
  <c r="B44" i="1"/>
  <c r="A44" i="1" s="1"/>
  <c r="M44" i="1" s="1"/>
  <c r="B43" i="1"/>
  <c r="A43" i="1" s="1"/>
  <c r="M43" i="1" s="1"/>
  <c r="B42" i="1"/>
  <c r="A42" i="1" s="1"/>
  <c r="M42" i="1" s="1"/>
  <c r="B41" i="1"/>
  <c r="A41" i="1" s="1"/>
  <c r="M41" i="1" s="1"/>
  <c r="B40" i="1"/>
  <c r="A40" i="1" s="1"/>
  <c r="M40" i="1" s="1"/>
  <c r="B39" i="1"/>
  <c r="A39" i="1" s="1"/>
  <c r="M39" i="1" s="1"/>
  <c r="B38" i="1"/>
  <c r="A38" i="1" s="1"/>
  <c r="M38" i="1" s="1"/>
  <c r="B37" i="1"/>
  <c r="A37" i="1" s="1"/>
  <c r="M37" i="1" s="1"/>
  <c r="B36" i="1"/>
  <c r="A36" i="1" s="1"/>
  <c r="M36" i="1" s="1"/>
  <c r="B35" i="1"/>
  <c r="A35" i="1" s="1"/>
  <c r="M35" i="1" s="1"/>
  <c r="B34" i="1"/>
  <c r="A34" i="1" s="1"/>
  <c r="M34" i="1" s="1"/>
  <c r="B33" i="1"/>
  <c r="A33" i="1" s="1"/>
  <c r="M33" i="1" s="1"/>
  <c r="B32" i="1"/>
  <c r="A32" i="1" s="1"/>
  <c r="M32" i="1" s="1"/>
  <c r="B31" i="1"/>
  <c r="A31" i="1" s="1"/>
  <c r="M31" i="1" s="1"/>
  <c r="B30" i="1"/>
  <c r="A30" i="1" s="1"/>
  <c r="B29" i="1"/>
  <c r="A29" i="1" s="1"/>
  <c r="B28" i="1"/>
  <c r="A28" i="1" s="1"/>
  <c r="B27" i="1"/>
  <c r="A27" i="1" s="1"/>
  <c r="B26" i="1"/>
  <c r="A26" i="1" s="1"/>
  <c r="B25" i="1"/>
  <c r="A25" i="1" s="1"/>
  <c r="B24" i="1"/>
  <c r="A24" i="1" s="1"/>
  <c r="B23" i="1"/>
  <c r="A23" i="1" s="1"/>
  <c r="B22" i="1"/>
  <c r="A22" i="1" s="1"/>
  <c r="B21" i="1"/>
  <c r="A21" i="1" s="1"/>
  <c r="B20" i="1"/>
  <c r="A20" i="1" s="1"/>
  <c r="B19" i="1"/>
  <c r="A19" i="1" s="1"/>
  <c r="B18" i="1"/>
  <c r="A18" i="1" s="1"/>
  <c r="B17" i="1"/>
  <c r="A17" i="1" s="1"/>
  <c r="B16" i="1"/>
  <c r="A16" i="1" s="1"/>
  <c r="B15" i="1"/>
  <c r="A15" i="1" s="1"/>
  <c r="B14" i="1"/>
  <c r="A14" i="1" s="1"/>
  <c r="B13" i="1"/>
  <c r="A13" i="1" s="1"/>
  <c r="B12" i="1"/>
  <c r="A12" i="1" s="1"/>
  <c r="B11" i="1"/>
  <c r="A11" i="1" s="1"/>
  <c r="B10" i="1"/>
  <c r="A10" i="1" s="1"/>
  <c r="B9" i="1"/>
  <c r="A9" i="1" s="1"/>
  <c r="B8" i="1"/>
  <c r="A8" i="1" s="1"/>
  <c r="B7" i="1"/>
  <c r="A7" i="1" s="1"/>
  <c r="B6" i="1"/>
  <c r="A6" i="1" s="1"/>
  <c r="B5" i="1"/>
  <c r="A5" i="1" s="1"/>
  <c r="B4" i="1"/>
  <c r="A4" i="1" s="1"/>
  <c r="B3" i="1"/>
  <c r="A3" i="1" s="1"/>
  <c r="U10" i="1" l="1"/>
  <c r="M10" i="1"/>
  <c r="U28" i="1"/>
  <c r="M28" i="1"/>
  <c r="U11" i="1"/>
  <c r="M11" i="1"/>
  <c r="M29" i="1"/>
  <c r="U29" i="1"/>
  <c r="U12" i="1"/>
  <c r="M12" i="1"/>
  <c r="U24" i="1"/>
  <c r="M24" i="1"/>
  <c r="M30" i="1"/>
  <c r="U30" i="1"/>
  <c r="U19" i="1"/>
  <c r="M19" i="1"/>
  <c r="U25" i="1"/>
  <c r="M25" i="1"/>
  <c r="U16" i="1"/>
  <c r="M16" i="1"/>
  <c r="M17" i="1"/>
  <c r="U17" i="1"/>
  <c r="M18" i="1"/>
  <c r="U18" i="1"/>
  <c r="U8" i="1"/>
  <c r="M8" i="1"/>
  <c r="M26" i="1"/>
  <c r="U26" i="1"/>
  <c r="U4" i="1"/>
  <c r="M4" i="1"/>
  <c r="U22" i="1"/>
  <c r="M22" i="1"/>
  <c r="M5" i="1"/>
  <c r="U5" i="1"/>
  <c r="U23" i="1"/>
  <c r="M23" i="1"/>
  <c r="M6" i="1"/>
  <c r="U6" i="1"/>
  <c r="U7" i="1"/>
  <c r="M7" i="1"/>
  <c r="U13" i="1"/>
  <c r="M13" i="1"/>
  <c r="M14" i="1"/>
  <c r="U14" i="1"/>
  <c r="U20" i="1"/>
  <c r="M20" i="1"/>
  <c r="M3" i="1"/>
  <c r="U3" i="1"/>
  <c r="M9" i="1"/>
  <c r="U9" i="1"/>
  <c r="U15" i="1"/>
  <c r="M15" i="1"/>
  <c r="M21" i="1"/>
  <c r="U21" i="1"/>
  <c r="U27" i="1"/>
  <c r="M27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V5" i="1" l="1"/>
  <c r="W5" i="1" s="1"/>
  <c r="V8" i="1"/>
  <c r="W8" i="1" s="1"/>
  <c r="V9" i="1"/>
  <c r="W9" i="1" s="1"/>
  <c r="V13" i="1"/>
  <c r="W13" i="1" s="1"/>
  <c r="V15" i="1"/>
  <c r="W15" i="1" s="1"/>
  <c r="V17" i="1"/>
  <c r="W17" i="1" s="1"/>
  <c r="V21" i="1"/>
  <c r="W21" i="1" s="1"/>
  <c r="V23" i="1"/>
  <c r="W23" i="1" s="1"/>
  <c r="V27" i="1"/>
  <c r="W27" i="1" s="1"/>
  <c r="V29" i="1"/>
  <c r="W29" i="1" s="1"/>
  <c r="V30" i="1"/>
  <c r="W30" i="1" s="1"/>
  <c r="V3" i="1"/>
  <c r="W3" i="1" s="1"/>
  <c r="P47" i="1"/>
  <c r="Q47" i="1" s="1"/>
  <c r="S32" i="1"/>
  <c r="T32" i="1" s="1"/>
  <c r="S52" i="1"/>
  <c r="T52" i="1" s="1"/>
  <c r="S30" i="1"/>
  <c r="T30" i="1" s="1"/>
  <c r="S44" i="1"/>
  <c r="T44" i="1" s="1"/>
  <c r="P30" i="1"/>
  <c r="Q30" i="1" s="1"/>
  <c r="P32" i="1"/>
  <c r="Q32" i="1" s="1"/>
  <c r="P44" i="1"/>
  <c r="Q44" i="1" s="1"/>
  <c r="P52" i="1"/>
  <c r="Q52" i="1" s="1"/>
  <c r="P34" i="1" l="1"/>
  <c r="Q34" i="1" s="1"/>
  <c r="V6" i="1"/>
  <c r="W6" i="1" s="1"/>
  <c r="V22" i="1"/>
  <c r="W22" i="1" s="1"/>
  <c r="V26" i="1"/>
  <c r="W26" i="1" s="1"/>
  <c r="S42" i="1"/>
  <c r="T42" i="1" s="1"/>
  <c r="S31" i="1"/>
  <c r="T31" i="1" s="1"/>
  <c r="P41" i="1"/>
  <c r="Q41" i="1" s="1"/>
  <c r="S41" i="1"/>
  <c r="T41" i="1" s="1"/>
  <c r="P45" i="1"/>
  <c r="Q45" i="1" s="1"/>
  <c r="S49" i="1"/>
  <c r="T49" i="1" s="1"/>
  <c r="P31" i="1"/>
  <c r="Q31" i="1" s="1"/>
  <c r="S50" i="1"/>
  <c r="T50" i="1" s="1"/>
  <c r="S37" i="1"/>
  <c r="T37" i="1" s="1"/>
  <c r="V20" i="1"/>
  <c r="W20" i="1" s="1"/>
  <c r="V12" i="1"/>
  <c r="W12" i="1" s="1"/>
  <c r="P38" i="1"/>
  <c r="Q38" i="1" s="1"/>
  <c r="P42" i="1"/>
  <c r="Q42" i="1" s="1"/>
  <c r="P50" i="1"/>
  <c r="Q50" i="1" s="1"/>
  <c r="S43" i="1"/>
  <c r="T43" i="1" s="1"/>
  <c r="S39" i="1"/>
  <c r="T39" i="1" s="1"/>
  <c r="S35" i="1"/>
  <c r="T35" i="1" s="1"/>
  <c r="P43" i="1"/>
  <c r="Q43" i="1" s="1"/>
  <c r="V18" i="1"/>
  <c r="W18" i="1" s="1"/>
  <c r="V14" i="1"/>
  <c r="W14" i="1" s="1"/>
  <c r="V19" i="1"/>
  <c r="W19" i="1" s="1"/>
  <c r="V4" i="1"/>
  <c r="W4" i="1" s="1"/>
  <c r="V7" i="1"/>
  <c r="W7" i="1" s="1"/>
  <c r="V10" i="1"/>
  <c r="W10" i="1" s="1"/>
  <c r="V11" i="1"/>
  <c r="W11" i="1" s="1"/>
  <c r="V16" i="1"/>
  <c r="W16" i="1" s="1"/>
  <c r="V24" i="1"/>
  <c r="W24" i="1" s="1"/>
  <c r="V25" i="1"/>
  <c r="W25" i="1" s="1"/>
  <c r="V28" i="1"/>
  <c r="W28" i="1" s="1"/>
  <c r="S33" i="1"/>
  <c r="T33" i="1" s="1"/>
  <c r="P33" i="1"/>
  <c r="Q33" i="1" s="1"/>
  <c r="S34" i="1"/>
  <c r="T34" i="1" s="1"/>
  <c r="P35" i="1"/>
  <c r="Q35" i="1" s="1"/>
  <c r="S36" i="1"/>
  <c r="T36" i="1" s="1"/>
  <c r="P36" i="1"/>
  <c r="Q36" i="1" s="1"/>
  <c r="P37" i="1"/>
  <c r="Q37" i="1" s="1"/>
  <c r="S38" i="1"/>
  <c r="T38" i="1" s="1"/>
  <c r="P39" i="1"/>
  <c r="Q39" i="1" s="1"/>
  <c r="S40" i="1"/>
  <c r="T40" i="1" s="1"/>
  <c r="P40" i="1"/>
  <c r="Q40" i="1" s="1"/>
  <c r="S45" i="1"/>
  <c r="T45" i="1" s="1"/>
  <c r="S46" i="1"/>
  <c r="T46" i="1" s="1"/>
  <c r="P46" i="1"/>
  <c r="Q46" i="1" s="1"/>
  <c r="S47" i="1"/>
  <c r="T47" i="1" s="1"/>
  <c r="S48" i="1"/>
  <c r="T48" i="1" s="1"/>
  <c r="P48" i="1"/>
  <c r="Q48" i="1" s="1"/>
  <c r="P49" i="1"/>
  <c r="Q49" i="1" s="1"/>
  <c r="S51" i="1"/>
  <c r="T51" i="1" s="1"/>
  <c r="P51" i="1"/>
  <c r="Q51" i="1" s="1"/>
  <c r="S53" i="1"/>
  <c r="T53" i="1" s="1"/>
  <c r="P53" i="1"/>
  <c r="Q53" i="1" s="1"/>
</calcChain>
</file>

<file path=xl/sharedStrings.xml><?xml version="1.0" encoding="utf-8"?>
<sst xmlns="http://schemas.openxmlformats.org/spreadsheetml/2006/main" count="32" uniqueCount="30">
  <si>
    <t xml:space="preserve">Super.
@ 10% for NEST </t>
  </si>
  <si>
    <t>Total Empl'rs Costs NEST</t>
  </si>
  <si>
    <t>Gross NEST</t>
  </si>
  <si>
    <t>Gross USS</t>
  </si>
  <si>
    <t>£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</si>
  <si>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</si>
  <si>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</si>
  <si>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</si>
  <si>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</si>
  <si>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</si>
  <si>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</si>
  <si>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</si>
  <si>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</si>
  <si>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 xml:space="preserve">Grade 9 </t>
  </si>
  <si>
    <t>Total Empl'rs costs USS</t>
  </si>
  <si>
    <t>Total  Empl'rs Costs UGPS</t>
  </si>
  <si>
    <t>GROSS UGPS</t>
  </si>
  <si>
    <t xml:space="preserve">        22.5% for UGPS</t>
  </si>
  <si>
    <t>Spine Pt</t>
  </si>
  <si>
    <t>N.B. National pay negotiations have not yet concluded.</t>
  </si>
  <si>
    <t>Apprenticeship Levy</t>
  </si>
  <si>
    <t>Not in use</t>
  </si>
  <si>
    <t>NOTE: Spinal points shaded in blue are contribution points &amp; only accessible by application through Recognition &amp; Reward.</t>
  </si>
  <si>
    <t>2*</t>
  </si>
  <si>
    <t>&gt;&gt;&gt; The University of Glasgow is a Living Wage Employer, this currently equates to £15,969 p/a or £8.75p/h. * point 2 has been uplifted to account for the living wage increase and will be reviewed in November 2018.</t>
  </si>
  <si>
    <t>National Pay Spine</t>
  </si>
  <si>
    <t>3*</t>
  </si>
  <si>
    <t>&gt;&gt;&gt; The University of Glasgow is a Living Wage Employer, this currently equates to £16,425 p/a or £9.00 p/h. *Point 2 &amp; 3 have been uplifted to account for the real living wage.</t>
  </si>
  <si>
    <t>Nat Ins (ERS) April 2019</t>
  </si>
  <si>
    <t>Super.
@ 19.5% for USS 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</si>
</sst>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theme="1" tint="0.49998474074526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164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 vertical="top"/>
    </xf>
    <xf numFmtId="164" fontId="5" fillId="0" borderId="0" xfId="0" applyNumberFormat="1" applyFont="1" applyAlignment="1">
      <alignment horizontal="center" vertical="top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/>
    <xf numFmtId="164" fontId="3" fillId="0" borderId="1" xfId="1" applyNumberFormat="1" applyFont="1" applyBorder="1" applyAlignment="1">
      <alignment horizontal="center"/>
    </xf>
    <xf numFmtId="164" fontId="3" fillId="4" borderId="1" xfId="1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vertical="center"/>
    </xf>
    <xf numFmtId="3" fontId="5" fillId="0" borderId="1" xfId="0" applyNumberFormat="1" applyFont="1" applyBorder="1" applyAlignment="1">
      <alignment horizontal="center"/>
    </xf>
    <xf numFmtId="164" fontId="3" fillId="0" borderId="1" xfId="1" applyNumberFormat="1" applyFont="1" applyFill="1" applyBorder="1" applyAlignment="1">
      <alignment horizontal="center" vertical="top" wrapText="1"/>
    </xf>
    <xf numFmtId="164" fontId="5" fillId="9" borderId="4" xfId="0" applyNumberFormat="1" applyFont="1" applyFill="1" applyBorder="1" applyAlignment="1">
      <alignment horizontal="center"/>
    </xf>
    <xf numFmtId="3" fontId="5" fillId="9" borderId="4" xfId="0" applyNumberFormat="1" applyFont="1" applyFill="1" applyBorder="1" applyAlignment="1">
      <alignment horizontal="center"/>
    </xf>
    <xf numFmtId="164" fontId="5" fillId="9" borderId="5" xfId="0" applyNumberFormat="1" applyFont="1" applyFill="1" applyBorder="1" applyAlignment="1">
      <alignment vertical="center"/>
    </xf>
    <xf numFmtId="164" fontId="5" fillId="9" borderId="0" xfId="0" applyNumberFormat="1" applyFont="1" applyFill="1" applyAlignment="1">
      <alignment vertical="center"/>
    </xf>
    <xf numFmtId="164" fontId="5" fillId="9" borderId="1" xfId="0" applyNumberFormat="1" applyFont="1" applyFill="1" applyBorder="1" applyAlignment="1">
      <alignment horizontal="center"/>
    </xf>
    <xf numFmtId="164" fontId="6" fillId="9" borderId="1" xfId="0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 wrapText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" xfId="0" applyNumberFormat="1" applyFont="1" applyFill="1" applyBorder="1" applyAlignment="1" applyProtection="1">
      <alignment horizontal="center"/>
      <protection hidden="1"/>
    </xf>
    <xf numFmtId="164" fontId="5" fillId="7" borderId="1" xfId="0" applyNumberFormat="1" applyFont="1" applyFill="1" applyBorder="1" applyAlignment="1" applyProtection="1">
      <alignment horizontal="center"/>
      <protection hidden="1"/>
    </xf>
    <xf numFmtId="164" fontId="5" fillId="3" borderId="1" xfId="0" applyNumberFormat="1" applyFont="1" applyFill="1" applyBorder="1" applyAlignment="1" applyProtection="1">
      <alignment horizontal="center"/>
      <protection hidden="1"/>
    </xf>
    <xf numFmtId="164" fontId="3" fillId="3" borderId="1" xfId="0" applyNumberFormat="1" applyFont="1" applyFill="1" applyBorder="1" applyAlignment="1" applyProtection="1">
      <alignment horizontal="center"/>
      <protection hidden="1"/>
    </xf>
    <xf numFmtId="164" fontId="5" fillId="2" borderId="1" xfId="0" applyNumberFormat="1" applyFont="1" applyFill="1" applyBorder="1" applyAlignment="1" applyProtection="1">
      <alignment horizontal="center"/>
      <protection hidden="1"/>
    </xf>
    <xf numFmtId="164" fontId="6" fillId="2" borderId="1" xfId="0" applyNumberFormat="1" applyFont="1" applyFill="1" applyBorder="1" applyAlignment="1" applyProtection="1">
      <alignment horizontal="center"/>
      <protection hidden="1"/>
    </xf>
    <xf numFmtId="164" fontId="5" fillId="6" borderId="1" xfId="0" applyNumberFormat="1" applyFont="1" applyFill="1" applyBorder="1" applyAlignment="1" applyProtection="1">
      <alignment horizontal="center"/>
      <protection hidden="1"/>
    </xf>
    <xf numFmtId="164" fontId="6" fillId="6" borderId="1" xfId="0" applyNumberFormat="1" applyFont="1" applyFill="1" applyBorder="1" applyAlignment="1" applyProtection="1">
      <alignment horizontal="center"/>
      <protection hidden="1"/>
    </xf>
    <xf numFmtId="164" fontId="5" fillId="0" borderId="1" xfId="0" applyNumberFormat="1" applyFont="1" applyBorder="1" applyAlignment="1" applyProtection="1">
      <alignment horizontal="center"/>
      <protection hidden="1"/>
    </xf>
    <xf numFmtId="164" fontId="3" fillId="0" borderId="1" xfId="0" applyNumberFormat="1" applyFont="1" applyBorder="1" applyAlignment="1" applyProtection="1">
      <alignment horizontal="center"/>
      <protection hidden="1"/>
    </xf>
    <xf numFmtId="164" fontId="5" fillId="0" borderId="0" xfId="0" applyNumberFormat="1" applyFont="1" applyAlignment="1">
      <alignment horizontal="left"/>
    </xf>
    <xf numFmtId="164" fontId="3" fillId="3" borderId="1" xfId="1" applyNumberFormat="1" applyFont="1" applyFill="1" applyBorder="1" applyAlignment="1">
      <alignment horizontal="center" vertical="top" wrapText="1"/>
    </xf>
    <xf numFmtId="164" fontId="7" fillId="8" borderId="6" xfId="1" applyNumberFormat="1" applyFont="1" applyFill="1" applyBorder="1" applyAlignment="1">
      <alignment horizontal="left" wrapText="1"/>
    </xf>
    <xf numFmtId="164" fontId="8" fillId="8" borderId="6" xfId="0" applyNumberFormat="1" applyFont="1" applyFill="1" applyBorder="1" applyAlignment="1">
      <alignment horizontal="left" wrapText="1"/>
    </xf>
    <xf numFmtId="164" fontId="3" fillId="0" borderId="1" xfId="1" applyNumberFormat="1" applyFont="1" applyFill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center" vertical="top" wrapText="1"/>
    </xf>
    <xf numFmtId="164" fontId="3" fillId="6" borderId="1" xfId="1" applyNumberFormat="1" applyFont="1" applyFill="1" applyBorder="1" applyAlignment="1">
      <alignment horizontal="center" vertical="top" wrapText="1"/>
    </xf>
    <xf numFmtId="164" fontId="3" fillId="6" borderId="2" xfId="1" applyNumberFormat="1" applyFont="1" applyFill="1" applyBorder="1" applyAlignment="1">
      <alignment horizontal="center" vertical="top" wrapText="1"/>
    </xf>
    <xf numFmtId="164" fontId="5" fillId="0" borderId="3" xfId="0" applyNumberFormat="1" applyFont="1" applyBorder="1" applyAlignment="1">
      <alignment horizontal="center" vertical="top" wrapText="1"/>
    </xf>
  </cellXfs>
  <cellStyles count="3">
    <cellStyle name="Normal" xfId="0" builtinId="0"/>
    <cellStyle name="Normal 2" xfId="2" xr:uid="{00000000-0005-0000-0000-000001000000}"/>
    <cellStyle name="Normal_acad non-clin current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6"/>
  <sheetViews>
    <sheetView tabSelected="1" view="pageLayout" topLeftCell="B1" zoomScale="90" zoomScaleNormal="100" zoomScalePageLayoutView="90" workbookViewId="0">
      <selection sqref="A1:F1"/>
    </sheetView>
  </sheetViews>
  <sheetFormatPr defaultColWidth="9.28515625" defaultRowHeight="12" x14ac:dyDescent="0.2"/>
  <cols>
    <col min="1" max="1" width="0.42578125" style="8" hidden="1" customWidth="1"/>
    <col min="2" max="2" width="8.28515625" style="8" customWidth="1"/>
    <col min="3" max="5" width="9.28515625" style="8"/>
    <col min="6" max="6" width="9.28515625" style="8" customWidth="1"/>
    <col min="7" max="13" width="9.28515625" style="8"/>
    <col min="14" max="14" width="10.7109375" style="8" customWidth="1"/>
    <col min="15" max="16384" width="9.28515625" style="8"/>
  </cols>
  <sheetData>
    <row r="1" spans="1:23" ht="47.25" customHeight="1" x14ac:dyDescent="0.2">
      <c r="A1" s="35" t="s">
        <v>22</v>
      </c>
      <c r="B1" s="35"/>
      <c r="C1" s="36"/>
      <c r="D1" s="36"/>
      <c r="E1" s="36"/>
      <c r="F1" s="36"/>
      <c r="G1" s="5"/>
      <c r="H1" s="5"/>
      <c r="I1" s="5"/>
      <c r="J1" s="5"/>
      <c r="K1" s="6"/>
      <c r="L1" s="7"/>
      <c r="M1" s="37" t="s">
        <v>28</v>
      </c>
      <c r="N1" s="14" t="s">
        <v>20</v>
      </c>
      <c r="O1" s="38" t="s">
        <v>0</v>
      </c>
      <c r="P1" s="38" t="s">
        <v>1</v>
      </c>
      <c r="Q1" s="38" t="s">
        <v>2</v>
      </c>
      <c r="R1" s="39" t="s">
        <v>17</v>
      </c>
      <c r="S1" s="40" t="s">
        <v>15</v>
      </c>
      <c r="T1" s="40" t="s">
        <v>16</v>
      </c>
      <c r="U1" s="34" t="s">
        <v>29</v>
      </c>
      <c r="V1" s="34" t="s">
        <v>14</v>
      </c>
      <c r="W1" s="34" t="s">
        <v>3</v>
      </c>
    </row>
    <row r="2" spans="1:23" ht="36" x14ac:dyDescent="0.2">
      <c r="A2" s="9" t="s">
        <v>4</v>
      </c>
      <c r="B2" s="21" t="s">
        <v>25</v>
      </c>
      <c r="C2" s="9" t="s">
        <v>18</v>
      </c>
      <c r="D2" s="10" t="s">
        <v>5</v>
      </c>
      <c r="E2" s="10" t="s">
        <v>6</v>
      </c>
      <c r="F2" s="10" t="s">
        <v>7</v>
      </c>
      <c r="G2" s="10" t="s">
        <v>8</v>
      </c>
      <c r="H2" s="10" t="s">
        <v>9</v>
      </c>
      <c r="I2" s="10" t="s">
        <v>10</v>
      </c>
      <c r="J2" s="10" t="s">
        <v>11</v>
      </c>
      <c r="K2" s="10" t="s">
        <v>12</v>
      </c>
      <c r="L2" s="10" t="s">
        <v>13</v>
      </c>
      <c r="M2" s="37"/>
      <c r="N2" s="14"/>
      <c r="O2" s="38"/>
      <c r="P2" s="38"/>
      <c r="Q2" s="38"/>
      <c r="R2" s="39"/>
      <c r="S2" s="41"/>
      <c r="T2" s="41"/>
      <c r="U2" s="34"/>
      <c r="V2" s="34"/>
      <c r="W2" s="34"/>
    </row>
    <row r="3" spans="1:23" x14ac:dyDescent="0.2">
      <c r="A3" s="2">
        <f>B3</f>
        <v>64605</v>
      </c>
      <c r="B3" s="31">
        <f>L3</f>
        <v>64605</v>
      </c>
      <c r="C3" s="13">
        <v>52</v>
      </c>
      <c r="D3" s="2"/>
      <c r="E3" s="2"/>
      <c r="F3" s="2"/>
      <c r="G3" s="2"/>
      <c r="H3" s="2"/>
      <c r="I3" s="2"/>
      <c r="J3" s="2"/>
      <c r="K3" s="2"/>
      <c r="L3" s="11">
        <v>64605</v>
      </c>
      <c r="M3" s="22">
        <f>SUM((A3-8632)*0.138)</f>
        <v>7724.2740000000003</v>
      </c>
      <c r="N3" s="22">
        <f>B3*0.5%</f>
        <v>323.02500000000003</v>
      </c>
      <c r="O3" s="23"/>
      <c r="P3" s="23"/>
      <c r="Q3" s="23"/>
      <c r="R3" s="24"/>
      <c r="S3" s="24"/>
      <c r="T3" s="24"/>
      <c r="U3" s="25">
        <f>A3*0.195</f>
        <v>12597.975</v>
      </c>
      <c r="V3" s="25">
        <f>SUM(U3,M3, N3)</f>
        <v>20645.274000000001</v>
      </c>
      <c r="W3" s="26">
        <f>B3+V3</f>
        <v>85250.274000000005</v>
      </c>
    </row>
    <row r="4" spans="1:23" x14ac:dyDescent="0.2">
      <c r="A4" s="2">
        <f t="shared" ref="A4:A53" si="0">B4</f>
        <v>62727</v>
      </c>
      <c r="B4" s="31">
        <f t="shared" ref="B4:B10" si="1">L4</f>
        <v>62727</v>
      </c>
      <c r="C4" s="13">
        <v>51</v>
      </c>
      <c r="D4" s="2"/>
      <c r="E4" s="2"/>
      <c r="F4" s="2"/>
      <c r="G4" s="2"/>
      <c r="H4" s="2"/>
      <c r="I4" s="2"/>
      <c r="J4" s="2"/>
      <c r="K4" s="2"/>
      <c r="L4" s="11">
        <v>62727</v>
      </c>
      <c r="M4" s="22">
        <f>SUM((A4-8632)*0.138)</f>
        <v>7465.1100000000006</v>
      </c>
      <c r="N4" s="22">
        <f t="shared" ref="N4:N53" si="2">B4*0.5%</f>
        <v>313.63499999999999</v>
      </c>
      <c r="O4" s="23"/>
      <c r="P4" s="23"/>
      <c r="Q4" s="23"/>
      <c r="R4" s="24"/>
      <c r="S4" s="24"/>
      <c r="T4" s="24"/>
      <c r="U4" s="25">
        <f t="shared" ref="U4:U30" si="3">A4*0.195</f>
        <v>12231.765000000001</v>
      </c>
      <c r="V4" s="25">
        <f t="shared" ref="V4:V30" si="4">SUM(U4,M4, N4)</f>
        <v>20010.509999999998</v>
      </c>
      <c r="W4" s="26">
        <f t="shared" ref="W4:W30" si="5">B4+V4</f>
        <v>82737.509999999995</v>
      </c>
    </row>
    <row r="5" spans="1:23" x14ac:dyDescent="0.2">
      <c r="A5" s="2">
        <f t="shared" si="0"/>
        <v>60905</v>
      </c>
      <c r="B5" s="31">
        <f t="shared" si="1"/>
        <v>60905</v>
      </c>
      <c r="C5" s="13">
        <v>50</v>
      </c>
      <c r="D5" s="2"/>
      <c r="E5" s="2"/>
      <c r="F5" s="2"/>
      <c r="G5" s="2"/>
      <c r="H5" s="2"/>
      <c r="I5" s="2"/>
      <c r="J5" s="2"/>
      <c r="K5" s="2"/>
      <c r="L5" s="11">
        <v>60905</v>
      </c>
      <c r="M5" s="22">
        <f t="shared" ref="M5:M53" si="6">SUM((A5-8632)*0.138)</f>
        <v>7213.6740000000009</v>
      </c>
      <c r="N5" s="22">
        <f t="shared" si="2"/>
        <v>304.52500000000003</v>
      </c>
      <c r="O5" s="23"/>
      <c r="P5" s="23"/>
      <c r="Q5" s="23"/>
      <c r="R5" s="24"/>
      <c r="S5" s="24"/>
      <c r="T5" s="24"/>
      <c r="U5" s="25">
        <f t="shared" si="3"/>
        <v>11876.475</v>
      </c>
      <c r="V5" s="25">
        <f t="shared" si="4"/>
        <v>19394.674000000003</v>
      </c>
      <c r="W5" s="26">
        <f t="shared" si="5"/>
        <v>80299.673999999999</v>
      </c>
    </row>
    <row r="6" spans="1:23" x14ac:dyDescent="0.2">
      <c r="A6" s="2">
        <f t="shared" si="0"/>
        <v>59135</v>
      </c>
      <c r="B6" s="31">
        <f t="shared" si="1"/>
        <v>59135</v>
      </c>
      <c r="C6" s="13">
        <v>49</v>
      </c>
      <c r="D6" s="2"/>
      <c r="E6" s="2"/>
      <c r="F6" s="2"/>
      <c r="G6" s="2"/>
      <c r="H6" s="2"/>
      <c r="I6" s="2"/>
      <c r="J6" s="2"/>
      <c r="K6" s="2"/>
      <c r="L6" s="2">
        <v>59135</v>
      </c>
      <c r="M6" s="22">
        <f t="shared" si="6"/>
        <v>6969.4140000000007</v>
      </c>
      <c r="N6" s="22">
        <f t="shared" si="2"/>
        <v>295.67500000000001</v>
      </c>
      <c r="O6" s="23"/>
      <c r="P6" s="23"/>
      <c r="Q6" s="23"/>
      <c r="R6" s="24"/>
      <c r="S6" s="24"/>
      <c r="T6" s="24"/>
      <c r="U6" s="25">
        <f t="shared" si="3"/>
        <v>11531.325000000001</v>
      </c>
      <c r="V6" s="25">
        <f t="shared" si="4"/>
        <v>18796.414000000001</v>
      </c>
      <c r="W6" s="26">
        <f t="shared" si="5"/>
        <v>77931.414000000004</v>
      </c>
    </row>
    <row r="7" spans="1:23" x14ac:dyDescent="0.2">
      <c r="A7" s="2">
        <f t="shared" si="0"/>
        <v>57418</v>
      </c>
      <c r="B7" s="31">
        <f t="shared" si="1"/>
        <v>57418</v>
      </c>
      <c r="C7" s="13">
        <v>48</v>
      </c>
      <c r="D7" s="2"/>
      <c r="E7" s="2"/>
      <c r="F7" s="2"/>
      <c r="G7" s="2"/>
      <c r="H7" s="2"/>
      <c r="I7" s="2"/>
      <c r="J7" s="2"/>
      <c r="K7" s="2"/>
      <c r="L7" s="2">
        <v>57418</v>
      </c>
      <c r="M7" s="22">
        <f t="shared" si="6"/>
        <v>6732.4680000000008</v>
      </c>
      <c r="N7" s="22">
        <f t="shared" si="2"/>
        <v>287.09000000000003</v>
      </c>
      <c r="O7" s="23"/>
      <c r="P7" s="23"/>
      <c r="Q7" s="23"/>
      <c r="R7" s="24"/>
      <c r="S7" s="24"/>
      <c r="T7" s="24"/>
      <c r="U7" s="25">
        <f t="shared" si="3"/>
        <v>11196.51</v>
      </c>
      <c r="V7" s="25">
        <f t="shared" si="4"/>
        <v>18216.068000000003</v>
      </c>
      <c r="W7" s="26">
        <f t="shared" si="5"/>
        <v>75634.067999999999</v>
      </c>
    </row>
    <row r="8" spans="1:23" x14ac:dyDescent="0.2">
      <c r="A8" s="2">
        <f t="shared" si="0"/>
        <v>55750</v>
      </c>
      <c r="B8" s="31">
        <f t="shared" si="1"/>
        <v>55750</v>
      </c>
      <c r="C8" s="13">
        <v>47</v>
      </c>
      <c r="D8" s="2"/>
      <c r="E8" s="2"/>
      <c r="F8" s="2"/>
      <c r="G8" s="2"/>
      <c r="H8" s="2"/>
      <c r="I8" s="2"/>
      <c r="J8" s="2"/>
      <c r="K8" s="11">
        <v>55750</v>
      </c>
      <c r="L8" s="2">
        <v>55750</v>
      </c>
      <c r="M8" s="22">
        <f t="shared" si="6"/>
        <v>6502.2840000000006</v>
      </c>
      <c r="N8" s="22">
        <f t="shared" si="2"/>
        <v>278.75</v>
      </c>
      <c r="O8" s="23"/>
      <c r="P8" s="23"/>
      <c r="Q8" s="23"/>
      <c r="R8" s="24"/>
      <c r="S8" s="24"/>
      <c r="T8" s="24"/>
      <c r="U8" s="25">
        <f t="shared" si="3"/>
        <v>10871.25</v>
      </c>
      <c r="V8" s="25">
        <f t="shared" si="4"/>
        <v>17652.284</v>
      </c>
      <c r="W8" s="26">
        <f t="shared" si="5"/>
        <v>73402.284</v>
      </c>
    </row>
    <row r="9" spans="1:23" x14ac:dyDescent="0.2">
      <c r="A9" s="2">
        <f t="shared" si="0"/>
        <v>54131</v>
      </c>
      <c r="B9" s="31">
        <f t="shared" si="1"/>
        <v>54131</v>
      </c>
      <c r="C9" s="13">
        <v>46</v>
      </c>
      <c r="D9" s="2"/>
      <c r="E9" s="2"/>
      <c r="F9" s="2"/>
      <c r="G9" s="2"/>
      <c r="H9" s="2"/>
      <c r="I9" s="2"/>
      <c r="J9" s="2"/>
      <c r="K9" s="11">
        <v>54131</v>
      </c>
      <c r="L9" s="2">
        <v>54131</v>
      </c>
      <c r="M9" s="22">
        <f t="shared" si="6"/>
        <v>6278.8620000000001</v>
      </c>
      <c r="N9" s="22">
        <f t="shared" si="2"/>
        <v>270.65500000000003</v>
      </c>
      <c r="O9" s="23"/>
      <c r="P9" s="23"/>
      <c r="Q9" s="23"/>
      <c r="R9" s="24"/>
      <c r="S9" s="24"/>
      <c r="T9" s="24"/>
      <c r="U9" s="25">
        <f t="shared" si="3"/>
        <v>10555.545</v>
      </c>
      <c r="V9" s="25">
        <f t="shared" si="4"/>
        <v>17105.061999999998</v>
      </c>
      <c r="W9" s="26">
        <f t="shared" si="5"/>
        <v>71236.062000000005</v>
      </c>
    </row>
    <row r="10" spans="1:23" x14ac:dyDescent="0.2">
      <c r="A10" s="2">
        <f t="shared" si="0"/>
        <v>52560</v>
      </c>
      <c r="B10" s="31">
        <f t="shared" si="1"/>
        <v>52560</v>
      </c>
      <c r="C10" s="13">
        <v>45</v>
      </c>
      <c r="D10" s="2"/>
      <c r="E10" s="2"/>
      <c r="F10" s="2"/>
      <c r="G10" s="2"/>
      <c r="H10" s="2"/>
      <c r="I10" s="2"/>
      <c r="J10" s="2"/>
      <c r="K10" s="11">
        <v>52560</v>
      </c>
      <c r="L10" s="2">
        <v>52560</v>
      </c>
      <c r="M10" s="22">
        <f t="shared" si="6"/>
        <v>6062.0640000000003</v>
      </c>
      <c r="N10" s="22">
        <f t="shared" si="2"/>
        <v>262.8</v>
      </c>
      <c r="O10" s="23"/>
      <c r="P10" s="23"/>
      <c r="Q10" s="23"/>
      <c r="R10" s="24"/>
      <c r="S10" s="24"/>
      <c r="T10" s="24"/>
      <c r="U10" s="25">
        <f t="shared" si="3"/>
        <v>10249.200000000001</v>
      </c>
      <c r="V10" s="25">
        <f t="shared" si="4"/>
        <v>16574.064000000002</v>
      </c>
      <c r="W10" s="26">
        <f t="shared" si="5"/>
        <v>69134.063999999998</v>
      </c>
    </row>
    <row r="11" spans="1:23" x14ac:dyDescent="0.2">
      <c r="A11" s="2">
        <f t="shared" si="0"/>
        <v>51034</v>
      </c>
      <c r="B11" s="31">
        <f>K11</f>
        <v>51034</v>
      </c>
      <c r="C11" s="13">
        <v>44</v>
      </c>
      <c r="D11" s="2"/>
      <c r="E11" s="2"/>
      <c r="F11" s="2"/>
      <c r="G11" s="2"/>
      <c r="H11" s="2"/>
      <c r="I11" s="2"/>
      <c r="J11" s="2"/>
      <c r="K11" s="2">
        <v>51034</v>
      </c>
      <c r="L11" s="2"/>
      <c r="M11" s="22">
        <f t="shared" si="6"/>
        <v>5851.4760000000006</v>
      </c>
      <c r="N11" s="22">
        <f t="shared" si="2"/>
        <v>255.17000000000002</v>
      </c>
      <c r="O11" s="23"/>
      <c r="P11" s="23"/>
      <c r="Q11" s="23"/>
      <c r="R11" s="24"/>
      <c r="S11" s="24"/>
      <c r="T11" s="24"/>
      <c r="U11" s="25">
        <f t="shared" si="3"/>
        <v>9951.630000000001</v>
      </c>
      <c r="V11" s="25">
        <f t="shared" si="4"/>
        <v>16058.276000000002</v>
      </c>
      <c r="W11" s="26">
        <f t="shared" si="5"/>
        <v>67092.275999999998</v>
      </c>
    </row>
    <row r="12" spans="1:23" x14ac:dyDescent="0.2">
      <c r="A12" s="2">
        <f t="shared" si="0"/>
        <v>49553</v>
      </c>
      <c r="B12" s="31">
        <f t="shared" ref="B12:B16" si="7">K12</f>
        <v>49553</v>
      </c>
      <c r="C12" s="13">
        <v>43</v>
      </c>
      <c r="D12" s="2"/>
      <c r="E12" s="2"/>
      <c r="F12" s="2"/>
      <c r="G12" s="2"/>
      <c r="H12" s="2"/>
      <c r="I12" s="2"/>
      <c r="J12" s="2"/>
      <c r="K12" s="2">
        <v>49553</v>
      </c>
      <c r="L12" s="2"/>
      <c r="M12" s="22">
        <f t="shared" si="6"/>
        <v>5647.0980000000009</v>
      </c>
      <c r="N12" s="22">
        <f t="shared" si="2"/>
        <v>247.76500000000001</v>
      </c>
      <c r="O12" s="23"/>
      <c r="P12" s="23"/>
      <c r="Q12" s="23"/>
      <c r="R12" s="24"/>
      <c r="S12" s="24"/>
      <c r="T12" s="24"/>
      <c r="U12" s="25">
        <f t="shared" si="3"/>
        <v>9662.8350000000009</v>
      </c>
      <c r="V12" s="25">
        <f t="shared" si="4"/>
        <v>15557.698</v>
      </c>
      <c r="W12" s="26">
        <f t="shared" si="5"/>
        <v>65110.698000000004</v>
      </c>
    </row>
    <row r="13" spans="1:23" x14ac:dyDescent="0.2">
      <c r="A13" s="2">
        <f t="shared" si="0"/>
        <v>48114</v>
      </c>
      <c r="B13" s="31">
        <f t="shared" si="7"/>
        <v>48114</v>
      </c>
      <c r="C13" s="13">
        <v>42</v>
      </c>
      <c r="D13" s="2"/>
      <c r="E13" s="2"/>
      <c r="F13" s="2"/>
      <c r="G13" s="2"/>
      <c r="H13" s="2"/>
      <c r="I13" s="2"/>
      <c r="J13" s="2"/>
      <c r="K13" s="2">
        <v>48114</v>
      </c>
      <c r="L13" s="2"/>
      <c r="M13" s="22">
        <f t="shared" si="6"/>
        <v>5448.5160000000005</v>
      </c>
      <c r="N13" s="22">
        <f t="shared" si="2"/>
        <v>240.57</v>
      </c>
      <c r="O13" s="23"/>
      <c r="P13" s="23"/>
      <c r="Q13" s="23"/>
      <c r="R13" s="24"/>
      <c r="S13" s="24"/>
      <c r="T13" s="24"/>
      <c r="U13" s="25">
        <f t="shared" si="3"/>
        <v>9382.23</v>
      </c>
      <c r="V13" s="25">
        <f t="shared" si="4"/>
        <v>15071.315999999999</v>
      </c>
      <c r="W13" s="26">
        <f t="shared" si="5"/>
        <v>63185.315999999999</v>
      </c>
    </row>
    <row r="14" spans="1:23" x14ac:dyDescent="0.2">
      <c r="A14" s="2">
        <f t="shared" si="0"/>
        <v>46718</v>
      </c>
      <c r="B14" s="31">
        <f t="shared" si="7"/>
        <v>46718</v>
      </c>
      <c r="C14" s="13">
        <v>41</v>
      </c>
      <c r="D14" s="2"/>
      <c r="E14" s="2"/>
      <c r="F14" s="2"/>
      <c r="G14" s="2"/>
      <c r="H14" s="2"/>
      <c r="I14" s="2"/>
      <c r="J14" s="2"/>
      <c r="K14" s="2">
        <v>46718</v>
      </c>
      <c r="L14" s="2"/>
      <c r="M14" s="22">
        <f t="shared" si="6"/>
        <v>5255.8680000000004</v>
      </c>
      <c r="N14" s="22">
        <f t="shared" si="2"/>
        <v>233.59</v>
      </c>
      <c r="O14" s="23"/>
      <c r="P14" s="23"/>
      <c r="Q14" s="23"/>
      <c r="R14" s="24"/>
      <c r="S14" s="24"/>
      <c r="T14" s="24"/>
      <c r="U14" s="25">
        <f t="shared" si="3"/>
        <v>9110.01</v>
      </c>
      <c r="V14" s="25">
        <f t="shared" si="4"/>
        <v>14599.468000000001</v>
      </c>
      <c r="W14" s="26">
        <f t="shared" si="5"/>
        <v>61317.468000000001</v>
      </c>
    </row>
    <row r="15" spans="1:23" x14ac:dyDescent="0.2">
      <c r="A15" s="2">
        <f t="shared" si="0"/>
        <v>45361</v>
      </c>
      <c r="B15" s="31">
        <f t="shared" si="7"/>
        <v>45361</v>
      </c>
      <c r="C15" s="13">
        <v>40</v>
      </c>
      <c r="D15" s="2"/>
      <c r="E15" s="2"/>
      <c r="F15" s="2"/>
      <c r="G15" s="2"/>
      <c r="H15" s="2"/>
      <c r="I15" s="2"/>
      <c r="J15" s="2"/>
      <c r="K15" s="2">
        <v>45361</v>
      </c>
      <c r="L15" s="2"/>
      <c r="M15" s="22">
        <f t="shared" si="6"/>
        <v>5068.6020000000008</v>
      </c>
      <c r="N15" s="22">
        <f t="shared" si="2"/>
        <v>226.80500000000001</v>
      </c>
      <c r="O15" s="23"/>
      <c r="P15" s="23"/>
      <c r="Q15" s="23"/>
      <c r="R15" s="24"/>
      <c r="S15" s="24"/>
      <c r="T15" s="24"/>
      <c r="U15" s="25">
        <f t="shared" si="3"/>
        <v>8845.3950000000004</v>
      </c>
      <c r="V15" s="25">
        <f t="shared" si="4"/>
        <v>14140.802000000001</v>
      </c>
      <c r="W15" s="26">
        <f t="shared" si="5"/>
        <v>59501.802000000003</v>
      </c>
    </row>
    <row r="16" spans="1:23" x14ac:dyDescent="0.2">
      <c r="A16" s="2">
        <f t="shared" si="0"/>
        <v>44045</v>
      </c>
      <c r="B16" s="31">
        <f t="shared" si="7"/>
        <v>44045</v>
      </c>
      <c r="C16" s="13">
        <v>39</v>
      </c>
      <c r="D16" s="2"/>
      <c r="E16" s="2"/>
      <c r="F16" s="2"/>
      <c r="G16" s="2"/>
      <c r="H16" s="2"/>
      <c r="I16" s="2"/>
      <c r="J16" s="11">
        <v>44045</v>
      </c>
      <c r="K16" s="2">
        <v>44045</v>
      </c>
      <c r="L16" s="2"/>
      <c r="M16" s="22">
        <f t="shared" si="6"/>
        <v>4886.9940000000006</v>
      </c>
      <c r="N16" s="22">
        <f t="shared" si="2"/>
        <v>220.22499999999999</v>
      </c>
      <c r="O16" s="23"/>
      <c r="P16" s="23"/>
      <c r="Q16" s="23"/>
      <c r="R16" s="24"/>
      <c r="S16" s="24"/>
      <c r="T16" s="24"/>
      <c r="U16" s="25">
        <f t="shared" si="3"/>
        <v>8588.7749999999996</v>
      </c>
      <c r="V16" s="25">
        <f t="shared" si="4"/>
        <v>13695.994000000001</v>
      </c>
      <c r="W16" s="26">
        <f t="shared" si="5"/>
        <v>57740.993999999999</v>
      </c>
    </row>
    <row r="17" spans="1:23" x14ac:dyDescent="0.2">
      <c r="A17" s="2">
        <f t="shared" si="0"/>
        <v>42792</v>
      </c>
      <c r="B17" s="31">
        <f>J17</f>
        <v>42792</v>
      </c>
      <c r="C17" s="13">
        <v>38</v>
      </c>
      <c r="D17" s="2"/>
      <c r="E17" s="2"/>
      <c r="F17" s="2"/>
      <c r="G17" s="2"/>
      <c r="H17" s="2"/>
      <c r="I17" s="2"/>
      <c r="J17" s="11">
        <v>42792</v>
      </c>
      <c r="K17" s="2"/>
      <c r="L17" s="2"/>
      <c r="M17" s="22">
        <f t="shared" si="6"/>
        <v>4714.0800000000008</v>
      </c>
      <c r="N17" s="22">
        <f t="shared" si="2"/>
        <v>213.96</v>
      </c>
      <c r="O17" s="23"/>
      <c r="P17" s="23"/>
      <c r="Q17" s="23"/>
      <c r="R17" s="24"/>
      <c r="S17" s="24"/>
      <c r="T17" s="24"/>
      <c r="U17" s="25">
        <f t="shared" si="3"/>
        <v>8344.44</v>
      </c>
      <c r="V17" s="25">
        <f t="shared" si="4"/>
        <v>13272.48</v>
      </c>
      <c r="W17" s="26">
        <f t="shared" si="5"/>
        <v>56064.479999999996</v>
      </c>
    </row>
    <row r="18" spans="1:23" x14ac:dyDescent="0.2">
      <c r="A18" s="2">
        <f t="shared" si="0"/>
        <v>41526</v>
      </c>
      <c r="B18" s="31">
        <f t="shared" ref="B18:B23" si="8">J18</f>
        <v>41526</v>
      </c>
      <c r="C18" s="13">
        <v>37</v>
      </c>
      <c r="D18" s="2"/>
      <c r="E18" s="2"/>
      <c r="F18" s="2"/>
      <c r="G18" s="2"/>
      <c r="H18" s="2"/>
      <c r="I18" s="2"/>
      <c r="J18" s="11">
        <v>41526</v>
      </c>
      <c r="K18" s="2"/>
      <c r="L18" s="2"/>
      <c r="M18" s="22">
        <f t="shared" si="6"/>
        <v>4539.3720000000003</v>
      </c>
      <c r="N18" s="22">
        <f t="shared" si="2"/>
        <v>207.63</v>
      </c>
      <c r="O18" s="23"/>
      <c r="P18" s="23"/>
      <c r="Q18" s="23"/>
      <c r="R18" s="24"/>
      <c r="S18" s="24"/>
      <c r="T18" s="24"/>
      <c r="U18" s="25">
        <f t="shared" si="3"/>
        <v>8097.5700000000006</v>
      </c>
      <c r="V18" s="25">
        <f t="shared" si="4"/>
        <v>12844.572</v>
      </c>
      <c r="W18" s="26">
        <f t="shared" si="5"/>
        <v>54370.572</v>
      </c>
    </row>
    <row r="19" spans="1:23" x14ac:dyDescent="0.2">
      <c r="A19" s="2">
        <f t="shared" si="0"/>
        <v>40322</v>
      </c>
      <c r="B19" s="31">
        <f t="shared" si="8"/>
        <v>40322</v>
      </c>
      <c r="C19" s="13">
        <v>36</v>
      </c>
      <c r="D19" s="2"/>
      <c r="E19" s="2"/>
      <c r="F19" s="2"/>
      <c r="G19" s="2"/>
      <c r="H19" s="2"/>
      <c r="I19" s="2"/>
      <c r="J19" s="2">
        <v>40322</v>
      </c>
      <c r="K19" s="2"/>
      <c r="L19" s="2"/>
      <c r="M19" s="22">
        <f t="shared" si="6"/>
        <v>4373.22</v>
      </c>
      <c r="N19" s="22">
        <f t="shared" si="2"/>
        <v>201.61</v>
      </c>
      <c r="O19" s="23"/>
      <c r="P19" s="23"/>
      <c r="Q19" s="23"/>
      <c r="R19" s="24"/>
      <c r="S19" s="24"/>
      <c r="T19" s="24"/>
      <c r="U19" s="25">
        <f t="shared" si="3"/>
        <v>7862.79</v>
      </c>
      <c r="V19" s="25">
        <f t="shared" si="4"/>
        <v>12437.62</v>
      </c>
      <c r="W19" s="26">
        <f t="shared" si="5"/>
        <v>52759.62</v>
      </c>
    </row>
    <row r="20" spans="1:23" x14ac:dyDescent="0.2">
      <c r="A20" s="2">
        <f t="shared" si="0"/>
        <v>39152</v>
      </c>
      <c r="B20" s="31">
        <f t="shared" si="8"/>
        <v>39152</v>
      </c>
      <c r="C20" s="13">
        <v>35</v>
      </c>
      <c r="D20" s="2"/>
      <c r="E20" s="2"/>
      <c r="F20" s="2"/>
      <c r="G20" s="2"/>
      <c r="H20" s="2"/>
      <c r="I20" s="2"/>
      <c r="J20" s="2">
        <v>39152</v>
      </c>
      <c r="K20" s="2"/>
      <c r="L20" s="2"/>
      <c r="M20" s="22">
        <f t="shared" si="6"/>
        <v>4211.76</v>
      </c>
      <c r="N20" s="22">
        <f t="shared" si="2"/>
        <v>195.76</v>
      </c>
      <c r="O20" s="23"/>
      <c r="P20" s="23"/>
      <c r="Q20" s="23"/>
      <c r="R20" s="24"/>
      <c r="S20" s="24"/>
      <c r="T20" s="24"/>
      <c r="U20" s="25">
        <f t="shared" si="3"/>
        <v>7634.64</v>
      </c>
      <c r="V20" s="25">
        <f t="shared" si="4"/>
        <v>12042.160000000002</v>
      </c>
      <c r="W20" s="26">
        <f t="shared" si="5"/>
        <v>51194.16</v>
      </c>
    </row>
    <row r="21" spans="1:23" x14ac:dyDescent="0.2">
      <c r="A21" s="2">
        <f t="shared" si="0"/>
        <v>38017</v>
      </c>
      <c r="B21" s="31">
        <f t="shared" si="8"/>
        <v>38017</v>
      </c>
      <c r="C21" s="13">
        <v>34</v>
      </c>
      <c r="D21" s="2"/>
      <c r="E21" s="2"/>
      <c r="F21" s="2"/>
      <c r="G21" s="2"/>
      <c r="H21" s="2"/>
      <c r="I21" s="2"/>
      <c r="J21" s="2">
        <v>38017</v>
      </c>
      <c r="K21" s="2"/>
      <c r="L21" s="2"/>
      <c r="M21" s="22">
        <f t="shared" si="6"/>
        <v>4055.1300000000006</v>
      </c>
      <c r="N21" s="22">
        <f t="shared" si="2"/>
        <v>190.08500000000001</v>
      </c>
      <c r="O21" s="23"/>
      <c r="P21" s="23"/>
      <c r="Q21" s="23"/>
      <c r="R21" s="24"/>
      <c r="S21" s="24"/>
      <c r="T21" s="24"/>
      <c r="U21" s="25">
        <f t="shared" si="3"/>
        <v>7413.3150000000005</v>
      </c>
      <c r="V21" s="25">
        <f t="shared" si="4"/>
        <v>11658.53</v>
      </c>
      <c r="W21" s="26">
        <f t="shared" si="5"/>
        <v>49675.53</v>
      </c>
    </row>
    <row r="22" spans="1:23" x14ac:dyDescent="0.2">
      <c r="A22" s="2">
        <f t="shared" si="0"/>
        <v>36914</v>
      </c>
      <c r="B22" s="31">
        <f t="shared" si="8"/>
        <v>36914</v>
      </c>
      <c r="C22" s="13">
        <v>33</v>
      </c>
      <c r="D22" s="2"/>
      <c r="E22" s="2"/>
      <c r="F22" s="2"/>
      <c r="G22" s="2"/>
      <c r="H22" s="2"/>
      <c r="I22" s="2"/>
      <c r="J22" s="2">
        <v>36914</v>
      </c>
      <c r="K22" s="2"/>
      <c r="L22" s="2"/>
      <c r="M22" s="22">
        <f t="shared" si="6"/>
        <v>3902.9160000000002</v>
      </c>
      <c r="N22" s="22">
        <f t="shared" si="2"/>
        <v>184.57</v>
      </c>
      <c r="O22" s="23"/>
      <c r="P22" s="23"/>
      <c r="Q22" s="23"/>
      <c r="R22" s="24"/>
      <c r="S22" s="24"/>
      <c r="T22" s="24"/>
      <c r="U22" s="25">
        <f t="shared" si="3"/>
        <v>7198.2300000000005</v>
      </c>
      <c r="V22" s="25">
        <f t="shared" si="4"/>
        <v>11285.716</v>
      </c>
      <c r="W22" s="26">
        <f t="shared" si="5"/>
        <v>48199.716</v>
      </c>
    </row>
    <row r="23" spans="1:23" x14ac:dyDescent="0.2">
      <c r="A23" s="2">
        <f t="shared" si="0"/>
        <v>35845</v>
      </c>
      <c r="B23" s="31">
        <f t="shared" si="8"/>
        <v>35845</v>
      </c>
      <c r="C23" s="13">
        <v>32</v>
      </c>
      <c r="D23" s="2"/>
      <c r="E23" s="2"/>
      <c r="F23" s="2"/>
      <c r="G23" s="2"/>
      <c r="H23" s="2"/>
      <c r="I23" s="11">
        <v>35845</v>
      </c>
      <c r="J23" s="2">
        <v>35845</v>
      </c>
      <c r="K23" s="2"/>
      <c r="L23" s="2"/>
      <c r="M23" s="22">
        <f t="shared" si="6"/>
        <v>3755.3940000000002</v>
      </c>
      <c r="N23" s="22">
        <f t="shared" si="2"/>
        <v>179.22499999999999</v>
      </c>
      <c r="O23" s="23"/>
      <c r="P23" s="23"/>
      <c r="Q23" s="23"/>
      <c r="R23" s="24"/>
      <c r="S23" s="24"/>
      <c r="T23" s="24"/>
      <c r="U23" s="25">
        <f t="shared" si="3"/>
        <v>6989.7750000000005</v>
      </c>
      <c r="V23" s="25">
        <f t="shared" si="4"/>
        <v>10924.394000000002</v>
      </c>
      <c r="W23" s="26">
        <f t="shared" si="5"/>
        <v>46769.394</v>
      </c>
    </row>
    <row r="24" spans="1:23" x14ac:dyDescent="0.2">
      <c r="A24" s="2">
        <f t="shared" si="0"/>
        <v>34804</v>
      </c>
      <c r="B24" s="31">
        <f>I24</f>
        <v>34804</v>
      </c>
      <c r="C24" s="13">
        <v>31</v>
      </c>
      <c r="D24" s="2"/>
      <c r="E24" s="2"/>
      <c r="F24" s="2"/>
      <c r="G24" s="2"/>
      <c r="H24" s="2"/>
      <c r="I24" s="11">
        <v>34804</v>
      </c>
      <c r="J24" s="1"/>
      <c r="K24" s="2"/>
      <c r="L24" s="2"/>
      <c r="M24" s="22">
        <f t="shared" si="6"/>
        <v>3611.7360000000003</v>
      </c>
      <c r="N24" s="22">
        <f t="shared" si="2"/>
        <v>174.02</v>
      </c>
      <c r="O24" s="23"/>
      <c r="P24" s="23"/>
      <c r="Q24" s="23"/>
      <c r="R24" s="24"/>
      <c r="S24" s="24"/>
      <c r="T24" s="24"/>
      <c r="U24" s="25">
        <f t="shared" si="3"/>
        <v>6786.7800000000007</v>
      </c>
      <c r="V24" s="25">
        <f t="shared" si="4"/>
        <v>10572.536000000002</v>
      </c>
      <c r="W24" s="26">
        <f t="shared" si="5"/>
        <v>45376.536</v>
      </c>
    </row>
    <row r="25" spans="1:23" x14ac:dyDescent="0.2">
      <c r="A25" s="2">
        <f t="shared" si="0"/>
        <v>33797</v>
      </c>
      <c r="B25" s="31">
        <f t="shared" ref="B25:B30" si="9">I25</f>
        <v>33797</v>
      </c>
      <c r="C25" s="13">
        <v>30</v>
      </c>
      <c r="D25" s="2"/>
      <c r="E25" s="2"/>
      <c r="F25" s="2"/>
      <c r="G25" s="2"/>
      <c r="H25" s="2"/>
      <c r="I25" s="11">
        <v>33797</v>
      </c>
      <c r="J25" s="1"/>
      <c r="K25" s="2"/>
      <c r="L25" s="2"/>
      <c r="M25" s="22">
        <f t="shared" si="6"/>
        <v>3472.7700000000004</v>
      </c>
      <c r="N25" s="22">
        <f t="shared" si="2"/>
        <v>168.98500000000001</v>
      </c>
      <c r="O25" s="23"/>
      <c r="P25" s="23"/>
      <c r="Q25" s="23"/>
      <c r="R25" s="24"/>
      <c r="S25" s="24"/>
      <c r="T25" s="24"/>
      <c r="U25" s="25">
        <f t="shared" si="3"/>
        <v>6590.415</v>
      </c>
      <c r="V25" s="25">
        <f t="shared" si="4"/>
        <v>10232.170000000002</v>
      </c>
      <c r="W25" s="26">
        <f t="shared" si="5"/>
        <v>44029.17</v>
      </c>
    </row>
    <row r="26" spans="1:23" x14ac:dyDescent="0.2">
      <c r="A26" s="2">
        <f t="shared" si="0"/>
        <v>32817</v>
      </c>
      <c r="B26" s="31">
        <f t="shared" si="9"/>
        <v>32817</v>
      </c>
      <c r="C26" s="13">
        <v>29</v>
      </c>
      <c r="D26" s="2"/>
      <c r="E26" s="2"/>
      <c r="F26" s="2"/>
      <c r="G26" s="2"/>
      <c r="H26" s="2"/>
      <c r="I26" s="2">
        <v>32817</v>
      </c>
      <c r="J26" s="1"/>
      <c r="K26" s="2"/>
      <c r="L26" s="2"/>
      <c r="M26" s="22">
        <f t="shared" si="6"/>
        <v>3337.53</v>
      </c>
      <c r="N26" s="22">
        <f t="shared" si="2"/>
        <v>164.08500000000001</v>
      </c>
      <c r="O26" s="23"/>
      <c r="P26" s="23"/>
      <c r="Q26" s="23"/>
      <c r="R26" s="24"/>
      <c r="S26" s="24"/>
      <c r="T26" s="24"/>
      <c r="U26" s="25">
        <f t="shared" si="3"/>
        <v>6399.3150000000005</v>
      </c>
      <c r="V26" s="25">
        <f t="shared" si="4"/>
        <v>9900.93</v>
      </c>
      <c r="W26" s="26">
        <f t="shared" si="5"/>
        <v>42717.93</v>
      </c>
    </row>
    <row r="27" spans="1:23" x14ac:dyDescent="0.2">
      <c r="A27" s="2">
        <f t="shared" si="0"/>
        <v>31866</v>
      </c>
      <c r="B27" s="31">
        <f t="shared" si="9"/>
        <v>31866</v>
      </c>
      <c r="C27" s="13">
        <v>28</v>
      </c>
      <c r="D27" s="2"/>
      <c r="E27" s="2"/>
      <c r="F27" s="2"/>
      <c r="G27" s="2"/>
      <c r="H27" s="2"/>
      <c r="I27" s="2">
        <v>31866</v>
      </c>
      <c r="J27" s="2"/>
      <c r="K27" s="2"/>
      <c r="L27" s="2"/>
      <c r="M27" s="22">
        <f t="shared" si="6"/>
        <v>3206.2920000000004</v>
      </c>
      <c r="N27" s="22">
        <f t="shared" si="2"/>
        <v>159.33000000000001</v>
      </c>
      <c r="O27" s="23"/>
      <c r="P27" s="23"/>
      <c r="Q27" s="23"/>
      <c r="R27" s="24"/>
      <c r="S27" s="24"/>
      <c r="T27" s="24"/>
      <c r="U27" s="25">
        <f t="shared" si="3"/>
        <v>6213.87</v>
      </c>
      <c r="V27" s="25">
        <f t="shared" si="4"/>
        <v>9579.4920000000002</v>
      </c>
      <c r="W27" s="26">
        <f t="shared" si="5"/>
        <v>41445.491999999998</v>
      </c>
    </row>
    <row r="28" spans="1:23" x14ac:dyDescent="0.2">
      <c r="A28" s="2">
        <f t="shared" si="0"/>
        <v>30942</v>
      </c>
      <c r="B28" s="31">
        <f t="shared" si="9"/>
        <v>30942</v>
      </c>
      <c r="C28" s="13">
        <v>27</v>
      </c>
      <c r="D28" s="2"/>
      <c r="E28" s="2"/>
      <c r="F28" s="2"/>
      <c r="G28" s="2"/>
      <c r="H28" s="2"/>
      <c r="I28" s="2">
        <v>30942</v>
      </c>
      <c r="J28" s="2"/>
      <c r="K28" s="2"/>
      <c r="L28" s="2"/>
      <c r="M28" s="22">
        <f t="shared" si="6"/>
        <v>3078.78</v>
      </c>
      <c r="N28" s="22">
        <f t="shared" si="2"/>
        <v>154.71</v>
      </c>
      <c r="O28" s="23"/>
      <c r="P28" s="23"/>
      <c r="Q28" s="23"/>
      <c r="R28" s="24"/>
      <c r="S28" s="24"/>
      <c r="T28" s="24"/>
      <c r="U28" s="25">
        <f t="shared" si="3"/>
        <v>6033.6900000000005</v>
      </c>
      <c r="V28" s="25">
        <f t="shared" si="4"/>
        <v>9267.18</v>
      </c>
      <c r="W28" s="26">
        <f t="shared" si="5"/>
        <v>40209.18</v>
      </c>
    </row>
    <row r="29" spans="1:23" x14ac:dyDescent="0.2">
      <c r="A29" s="2">
        <f t="shared" si="0"/>
        <v>30046</v>
      </c>
      <c r="B29" s="31">
        <f t="shared" si="9"/>
        <v>30046</v>
      </c>
      <c r="C29" s="13">
        <v>26</v>
      </c>
      <c r="D29" s="2"/>
      <c r="E29" s="2"/>
      <c r="F29" s="2"/>
      <c r="G29" s="2"/>
      <c r="H29" s="2"/>
      <c r="I29" s="2">
        <v>30046</v>
      </c>
      <c r="J29" s="2"/>
      <c r="K29" s="2"/>
      <c r="L29" s="2"/>
      <c r="M29" s="22">
        <f t="shared" si="6"/>
        <v>2955.1320000000001</v>
      </c>
      <c r="N29" s="22">
        <f t="shared" si="2"/>
        <v>150.22999999999999</v>
      </c>
      <c r="O29" s="23"/>
      <c r="P29" s="23"/>
      <c r="Q29" s="23"/>
      <c r="R29" s="24"/>
      <c r="S29" s="24"/>
      <c r="T29" s="24"/>
      <c r="U29" s="25">
        <f t="shared" si="3"/>
        <v>5858.97</v>
      </c>
      <c r="V29" s="25">
        <f t="shared" si="4"/>
        <v>8964.3320000000003</v>
      </c>
      <c r="W29" s="26">
        <f t="shared" si="5"/>
        <v>39010.332000000002</v>
      </c>
    </row>
    <row r="30" spans="1:23" x14ac:dyDescent="0.2">
      <c r="A30" s="2">
        <f t="shared" si="0"/>
        <v>29176</v>
      </c>
      <c r="B30" s="31">
        <f t="shared" si="9"/>
        <v>29176</v>
      </c>
      <c r="C30" s="13">
        <v>25</v>
      </c>
      <c r="D30" s="2"/>
      <c r="E30" s="2"/>
      <c r="F30" s="2"/>
      <c r="G30" s="2"/>
      <c r="H30" s="11">
        <v>29176</v>
      </c>
      <c r="I30" s="2">
        <v>29176</v>
      </c>
      <c r="J30" s="2"/>
      <c r="K30" s="2"/>
      <c r="L30" s="2"/>
      <c r="M30" s="22">
        <f t="shared" si="6"/>
        <v>2835.0720000000001</v>
      </c>
      <c r="N30" s="22">
        <f t="shared" si="2"/>
        <v>145.88</v>
      </c>
      <c r="O30" s="27">
        <f>ROUND(A30*0.1,0)</f>
        <v>2918</v>
      </c>
      <c r="P30" s="27">
        <f>SUM(M30:O30)</f>
        <v>5898.9520000000002</v>
      </c>
      <c r="Q30" s="28">
        <f>B30+P30</f>
        <v>35074.951999999997</v>
      </c>
      <c r="R30" s="29">
        <f>ROUND(A30*0.225,0)</f>
        <v>6565</v>
      </c>
      <c r="S30" s="29">
        <f>SUM(M30, N30, R30)</f>
        <v>9545.9520000000011</v>
      </c>
      <c r="T30" s="30">
        <f>B30+S30</f>
        <v>38721.952000000005</v>
      </c>
      <c r="U30" s="25">
        <f t="shared" si="3"/>
        <v>5689.3200000000006</v>
      </c>
      <c r="V30" s="25">
        <f t="shared" si="4"/>
        <v>8670.271999999999</v>
      </c>
      <c r="W30" s="26">
        <f t="shared" si="5"/>
        <v>37846.271999999997</v>
      </c>
    </row>
    <row r="31" spans="1:23" x14ac:dyDescent="0.2">
      <c r="A31" s="2">
        <f t="shared" si="0"/>
        <v>28331</v>
      </c>
      <c r="B31" s="31">
        <f>H31</f>
        <v>28331</v>
      </c>
      <c r="C31" s="13">
        <v>24</v>
      </c>
      <c r="D31" s="2"/>
      <c r="E31" s="2"/>
      <c r="F31" s="2"/>
      <c r="G31" s="2"/>
      <c r="H31" s="11">
        <v>28331</v>
      </c>
      <c r="I31" s="2"/>
      <c r="J31" s="2"/>
      <c r="K31" s="2"/>
      <c r="L31" s="2"/>
      <c r="M31" s="22">
        <f t="shared" si="6"/>
        <v>2718.4620000000004</v>
      </c>
      <c r="N31" s="22">
        <f t="shared" si="2"/>
        <v>141.655</v>
      </c>
      <c r="O31" s="27">
        <f>ROUND(A31*0.1,0)</f>
        <v>2833</v>
      </c>
      <c r="P31" s="27">
        <f t="shared" ref="P31:P53" si="10">SUM(M31:O31)</f>
        <v>5693.1170000000002</v>
      </c>
      <c r="Q31" s="28">
        <f t="shared" ref="Q31:Q51" si="11">B31+P31</f>
        <v>34024.116999999998</v>
      </c>
      <c r="R31" s="29">
        <f t="shared" ref="R31:R53" si="12">ROUND(A31*0.225,0)</f>
        <v>6374</v>
      </c>
      <c r="S31" s="29">
        <f t="shared" ref="S31:S53" si="13">SUM(M31, N31, R31)</f>
        <v>9234.1170000000002</v>
      </c>
      <c r="T31" s="30">
        <f t="shared" ref="T31:T53" si="14">B31+S31</f>
        <v>37565.116999999998</v>
      </c>
      <c r="U31" s="31"/>
      <c r="V31" s="31"/>
      <c r="W31" s="32"/>
    </row>
    <row r="32" spans="1:23" x14ac:dyDescent="0.2">
      <c r="A32" s="2">
        <f t="shared" si="0"/>
        <v>27511</v>
      </c>
      <c r="B32" s="31">
        <f t="shared" ref="B32:B39" si="15">H32</f>
        <v>27511</v>
      </c>
      <c r="C32" s="13">
        <v>23</v>
      </c>
      <c r="D32" s="2"/>
      <c r="E32" s="2"/>
      <c r="F32" s="2"/>
      <c r="G32" s="2"/>
      <c r="H32" s="11">
        <v>27511</v>
      </c>
      <c r="I32" s="2"/>
      <c r="J32" s="2"/>
      <c r="K32" s="2"/>
      <c r="L32" s="2"/>
      <c r="M32" s="22">
        <f t="shared" si="6"/>
        <v>2605.3020000000001</v>
      </c>
      <c r="N32" s="22">
        <f t="shared" si="2"/>
        <v>137.55500000000001</v>
      </c>
      <c r="O32" s="27">
        <f>ROUND(A32*0.1,0)</f>
        <v>2751</v>
      </c>
      <c r="P32" s="27">
        <f t="shared" si="10"/>
        <v>5493.857</v>
      </c>
      <c r="Q32" s="28">
        <f t="shared" si="11"/>
        <v>33004.857000000004</v>
      </c>
      <c r="R32" s="29">
        <f t="shared" si="12"/>
        <v>6190</v>
      </c>
      <c r="S32" s="29">
        <f t="shared" si="13"/>
        <v>8932.857</v>
      </c>
      <c r="T32" s="30">
        <f t="shared" si="14"/>
        <v>36443.857000000004</v>
      </c>
      <c r="U32" s="31"/>
      <c r="V32" s="31"/>
      <c r="W32" s="32"/>
    </row>
    <row r="33" spans="1:23" x14ac:dyDescent="0.2">
      <c r="A33" s="2">
        <f t="shared" si="0"/>
        <v>26715</v>
      </c>
      <c r="B33" s="31">
        <f t="shared" si="15"/>
        <v>26715</v>
      </c>
      <c r="C33" s="13">
        <v>22</v>
      </c>
      <c r="D33" s="2"/>
      <c r="E33" s="2"/>
      <c r="F33" s="2"/>
      <c r="G33" s="2"/>
      <c r="H33" s="2">
        <v>26715</v>
      </c>
      <c r="I33" s="2"/>
      <c r="J33" s="2"/>
      <c r="K33" s="2"/>
      <c r="L33" s="2"/>
      <c r="M33" s="22">
        <f t="shared" si="6"/>
        <v>2495.4540000000002</v>
      </c>
      <c r="N33" s="22">
        <f t="shared" si="2"/>
        <v>133.57499999999999</v>
      </c>
      <c r="O33" s="27">
        <f t="shared" ref="O33:O53" si="16">ROUND(A33*0.1,0)</f>
        <v>2672</v>
      </c>
      <c r="P33" s="27">
        <f t="shared" si="10"/>
        <v>5301.0290000000005</v>
      </c>
      <c r="Q33" s="28">
        <f t="shared" si="11"/>
        <v>32016.029000000002</v>
      </c>
      <c r="R33" s="29">
        <f t="shared" si="12"/>
        <v>6011</v>
      </c>
      <c r="S33" s="29">
        <f t="shared" si="13"/>
        <v>8640.0290000000005</v>
      </c>
      <c r="T33" s="30">
        <f t="shared" si="14"/>
        <v>35355.029000000002</v>
      </c>
      <c r="U33" s="31"/>
      <c r="V33" s="31"/>
      <c r="W33" s="32"/>
    </row>
    <row r="34" spans="1:23" x14ac:dyDescent="0.2">
      <c r="A34" s="2">
        <f t="shared" si="0"/>
        <v>25941</v>
      </c>
      <c r="B34" s="31">
        <f t="shared" si="15"/>
        <v>25941</v>
      </c>
      <c r="C34" s="13">
        <v>21</v>
      </c>
      <c r="D34" s="2"/>
      <c r="E34" s="2"/>
      <c r="F34" s="2"/>
      <c r="G34" s="2"/>
      <c r="H34" s="2">
        <v>25941</v>
      </c>
      <c r="I34" s="2"/>
      <c r="J34" s="2"/>
      <c r="K34" s="2"/>
      <c r="L34" s="2"/>
      <c r="M34" s="22">
        <f t="shared" si="6"/>
        <v>2388.6420000000003</v>
      </c>
      <c r="N34" s="22">
        <f t="shared" si="2"/>
        <v>129.70500000000001</v>
      </c>
      <c r="O34" s="27">
        <f t="shared" si="16"/>
        <v>2594</v>
      </c>
      <c r="P34" s="27">
        <f t="shared" si="10"/>
        <v>5112.3469999999998</v>
      </c>
      <c r="Q34" s="28">
        <f t="shared" si="11"/>
        <v>31053.347000000002</v>
      </c>
      <c r="R34" s="29">
        <f t="shared" si="12"/>
        <v>5837</v>
      </c>
      <c r="S34" s="29">
        <f t="shared" si="13"/>
        <v>8355.3469999999998</v>
      </c>
      <c r="T34" s="30">
        <f t="shared" si="14"/>
        <v>34296.347000000002</v>
      </c>
      <c r="U34" s="31"/>
      <c r="V34" s="31"/>
      <c r="W34" s="32"/>
    </row>
    <row r="35" spans="1:23" x14ac:dyDescent="0.2">
      <c r="A35" s="2">
        <f t="shared" si="0"/>
        <v>25217</v>
      </c>
      <c r="B35" s="31">
        <f t="shared" si="15"/>
        <v>25217</v>
      </c>
      <c r="C35" s="13">
        <v>20</v>
      </c>
      <c r="D35" s="2"/>
      <c r="E35" s="2"/>
      <c r="F35" s="2"/>
      <c r="G35" s="2"/>
      <c r="H35" s="2">
        <v>25217</v>
      </c>
      <c r="I35" s="2"/>
      <c r="J35" s="2"/>
      <c r="K35" s="2"/>
      <c r="L35" s="2"/>
      <c r="M35" s="22">
        <f t="shared" si="6"/>
        <v>2288.73</v>
      </c>
      <c r="N35" s="22">
        <f t="shared" si="2"/>
        <v>126.08500000000001</v>
      </c>
      <c r="O35" s="27">
        <f t="shared" si="16"/>
        <v>2522</v>
      </c>
      <c r="P35" s="27">
        <f t="shared" si="10"/>
        <v>4936.8150000000005</v>
      </c>
      <c r="Q35" s="28">
        <f t="shared" si="11"/>
        <v>30153.815000000002</v>
      </c>
      <c r="R35" s="29">
        <f t="shared" si="12"/>
        <v>5674</v>
      </c>
      <c r="S35" s="29">
        <f t="shared" si="13"/>
        <v>8088.8150000000005</v>
      </c>
      <c r="T35" s="30">
        <f t="shared" si="14"/>
        <v>33305.815000000002</v>
      </c>
      <c r="U35" s="31"/>
      <c r="V35" s="31"/>
      <c r="W35" s="32"/>
    </row>
    <row r="36" spans="1:23" x14ac:dyDescent="0.2">
      <c r="A36" s="2">
        <f t="shared" si="0"/>
        <v>24461</v>
      </c>
      <c r="B36" s="31">
        <f t="shared" si="15"/>
        <v>24461</v>
      </c>
      <c r="C36" s="13">
        <v>19</v>
      </c>
      <c r="D36" s="2"/>
      <c r="E36" s="2"/>
      <c r="F36" s="2"/>
      <c r="G36" s="2"/>
      <c r="H36" s="2">
        <v>24461</v>
      </c>
      <c r="I36" s="2"/>
      <c r="J36" s="2"/>
      <c r="K36" s="2"/>
      <c r="L36" s="2"/>
      <c r="M36" s="22">
        <f t="shared" si="6"/>
        <v>2184.402</v>
      </c>
      <c r="N36" s="22">
        <f t="shared" si="2"/>
        <v>122.30500000000001</v>
      </c>
      <c r="O36" s="27">
        <f t="shared" si="16"/>
        <v>2446</v>
      </c>
      <c r="P36" s="27">
        <f t="shared" si="10"/>
        <v>4752.7070000000003</v>
      </c>
      <c r="Q36" s="28">
        <f t="shared" si="11"/>
        <v>29213.707000000002</v>
      </c>
      <c r="R36" s="29">
        <f t="shared" si="12"/>
        <v>5504</v>
      </c>
      <c r="S36" s="29">
        <f t="shared" si="13"/>
        <v>7810.7070000000003</v>
      </c>
      <c r="T36" s="30">
        <f t="shared" si="14"/>
        <v>32271.707000000002</v>
      </c>
      <c r="U36" s="31"/>
      <c r="V36" s="31"/>
      <c r="W36" s="32"/>
    </row>
    <row r="37" spans="1:23" x14ac:dyDescent="0.2">
      <c r="A37" s="2">
        <f t="shared" si="0"/>
        <v>23754</v>
      </c>
      <c r="B37" s="31">
        <f t="shared" si="15"/>
        <v>23754</v>
      </c>
      <c r="C37" s="13">
        <v>18</v>
      </c>
      <c r="D37" s="2"/>
      <c r="E37" s="2"/>
      <c r="F37" s="2"/>
      <c r="G37" s="11">
        <v>23754</v>
      </c>
      <c r="H37" s="2">
        <v>23754</v>
      </c>
      <c r="I37" s="2"/>
      <c r="J37" s="2"/>
      <c r="K37" s="2"/>
      <c r="L37" s="2"/>
      <c r="M37" s="22">
        <f t="shared" si="6"/>
        <v>2086.8360000000002</v>
      </c>
      <c r="N37" s="22">
        <f t="shared" si="2"/>
        <v>118.77</v>
      </c>
      <c r="O37" s="27">
        <f t="shared" si="16"/>
        <v>2375</v>
      </c>
      <c r="P37" s="27">
        <f t="shared" si="10"/>
        <v>4580.6059999999998</v>
      </c>
      <c r="Q37" s="28">
        <f t="shared" si="11"/>
        <v>28334.606</v>
      </c>
      <c r="R37" s="29">
        <f t="shared" si="12"/>
        <v>5345</v>
      </c>
      <c r="S37" s="29">
        <f t="shared" si="13"/>
        <v>7550.6059999999998</v>
      </c>
      <c r="T37" s="30">
        <f t="shared" si="14"/>
        <v>31304.606</v>
      </c>
      <c r="U37" s="31"/>
      <c r="V37" s="31"/>
      <c r="W37" s="32"/>
    </row>
    <row r="38" spans="1:23" x14ac:dyDescent="0.2">
      <c r="A38" s="2">
        <f t="shared" si="0"/>
        <v>23067</v>
      </c>
      <c r="B38" s="31">
        <f t="shared" si="15"/>
        <v>23067</v>
      </c>
      <c r="C38" s="13">
        <v>17</v>
      </c>
      <c r="D38" s="2"/>
      <c r="E38" s="2"/>
      <c r="F38" s="2"/>
      <c r="G38" s="11">
        <v>23067</v>
      </c>
      <c r="H38" s="2">
        <v>23067</v>
      </c>
      <c r="I38" s="2"/>
      <c r="J38" s="2"/>
      <c r="K38" s="2"/>
      <c r="L38" s="2"/>
      <c r="M38" s="22">
        <f t="shared" si="6"/>
        <v>1992.0300000000002</v>
      </c>
      <c r="N38" s="22">
        <f t="shared" si="2"/>
        <v>115.33500000000001</v>
      </c>
      <c r="O38" s="27">
        <f t="shared" si="16"/>
        <v>2307</v>
      </c>
      <c r="P38" s="27">
        <f t="shared" si="10"/>
        <v>4414.3649999999998</v>
      </c>
      <c r="Q38" s="28">
        <f t="shared" si="11"/>
        <v>27481.364999999998</v>
      </c>
      <c r="R38" s="29">
        <f t="shared" si="12"/>
        <v>5190</v>
      </c>
      <c r="S38" s="29">
        <f t="shared" si="13"/>
        <v>7297.3649999999998</v>
      </c>
      <c r="T38" s="30">
        <f t="shared" si="14"/>
        <v>30364.364999999998</v>
      </c>
      <c r="U38" s="31"/>
      <c r="V38" s="31"/>
      <c r="W38" s="32"/>
    </row>
    <row r="39" spans="1:23" x14ac:dyDescent="0.2">
      <c r="A39" s="2">
        <f t="shared" si="0"/>
        <v>22417</v>
      </c>
      <c r="B39" s="31">
        <f t="shared" si="15"/>
        <v>22417</v>
      </c>
      <c r="C39" s="13">
        <v>16</v>
      </c>
      <c r="D39" s="2"/>
      <c r="E39" s="2"/>
      <c r="F39" s="2"/>
      <c r="G39" s="2">
        <v>22417</v>
      </c>
      <c r="H39" s="2">
        <v>22417</v>
      </c>
      <c r="I39" s="2"/>
      <c r="J39" s="2"/>
      <c r="K39" s="2"/>
      <c r="L39" s="2"/>
      <c r="M39" s="22">
        <f t="shared" si="6"/>
        <v>1902.3300000000002</v>
      </c>
      <c r="N39" s="22">
        <f t="shared" si="2"/>
        <v>112.08500000000001</v>
      </c>
      <c r="O39" s="27">
        <f t="shared" si="16"/>
        <v>2242</v>
      </c>
      <c r="P39" s="27">
        <f t="shared" si="10"/>
        <v>4256.415</v>
      </c>
      <c r="Q39" s="28">
        <f t="shared" si="11"/>
        <v>26673.415000000001</v>
      </c>
      <c r="R39" s="29">
        <f t="shared" si="12"/>
        <v>5044</v>
      </c>
      <c r="S39" s="29">
        <f t="shared" si="13"/>
        <v>7058.415</v>
      </c>
      <c r="T39" s="30">
        <f t="shared" si="14"/>
        <v>29475.415000000001</v>
      </c>
      <c r="U39" s="31"/>
      <c r="V39" s="31"/>
      <c r="W39" s="32"/>
    </row>
    <row r="40" spans="1:23" x14ac:dyDescent="0.2">
      <c r="A40" s="2">
        <f t="shared" si="0"/>
        <v>21814</v>
      </c>
      <c r="B40" s="31">
        <f>G40</f>
        <v>21814</v>
      </c>
      <c r="C40" s="13">
        <v>15</v>
      </c>
      <c r="D40" s="2"/>
      <c r="E40" s="2"/>
      <c r="F40" s="2"/>
      <c r="G40" s="2">
        <v>21814</v>
      </c>
      <c r="H40" s="2"/>
      <c r="I40" s="2"/>
      <c r="J40" s="2"/>
      <c r="K40" s="2"/>
      <c r="L40" s="2"/>
      <c r="M40" s="22">
        <f t="shared" si="6"/>
        <v>1819.1160000000002</v>
      </c>
      <c r="N40" s="22">
        <f t="shared" si="2"/>
        <v>109.07000000000001</v>
      </c>
      <c r="O40" s="27">
        <f t="shared" si="16"/>
        <v>2181</v>
      </c>
      <c r="P40" s="27">
        <f t="shared" si="10"/>
        <v>4109.1859999999997</v>
      </c>
      <c r="Q40" s="28">
        <f t="shared" si="11"/>
        <v>25923.186000000002</v>
      </c>
      <c r="R40" s="29">
        <f t="shared" si="12"/>
        <v>4908</v>
      </c>
      <c r="S40" s="29">
        <f t="shared" si="13"/>
        <v>6836.1859999999997</v>
      </c>
      <c r="T40" s="30">
        <f t="shared" si="14"/>
        <v>28650.186000000002</v>
      </c>
      <c r="U40" s="31"/>
      <c r="V40" s="31"/>
      <c r="W40" s="32"/>
    </row>
    <row r="41" spans="1:23" x14ac:dyDescent="0.2">
      <c r="A41" s="2">
        <f t="shared" si="0"/>
        <v>21236</v>
      </c>
      <c r="B41" s="31">
        <f t="shared" ref="B41:B44" si="17">G41</f>
        <v>21236</v>
      </c>
      <c r="C41" s="13">
        <v>14</v>
      </c>
      <c r="D41" s="2"/>
      <c r="E41" s="2"/>
      <c r="F41" s="2"/>
      <c r="G41" s="2">
        <v>21236</v>
      </c>
      <c r="H41" s="2"/>
      <c r="I41" s="2"/>
      <c r="J41" s="2"/>
      <c r="K41" s="2"/>
      <c r="L41" s="2"/>
      <c r="M41" s="22">
        <f t="shared" si="6"/>
        <v>1739.3520000000001</v>
      </c>
      <c r="N41" s="22">
        <f t="shared" si="2"/>
        <v>106.18</v>
      </c>
      <c r="O41" s="27">
        <f t="shared" si="16"/>
        <v>2124</v>
      </c>
      <c r="P41" s="27">
        <f t="shared" si="10"/>
        <v>3969.5320000000002</v>
      </c>
      <c r="Q41" s="28">
        <f t="shared" si="11"/>
        <v>25205.531999999999</v>
      </c>
      <c r="R41" s="29">
        <f t="shared" si="12"/>
        <v>4778</v>
      </c>
      <c r="S41" s="29">
        <f t="shared" si="13"/>
        <v>6623.5320000000002</v>
      </c>
      <c r="T41" s="30">
        <f t="shared" si="14"/>
        <v>27859.531999999999</v>
      </c>
      <c r="U41" s="31"/>
      <c r="V41" s="31"/>
      <c r="W41" s="32"/>
    </row>
    <row r="42" spans="1:23" x14ac:dyDescent="0.2">
      <c r="A42" s="2">
        <f t="shared" si="0"/>
        <v>20675</v>
      </c>
      <c r="B42" s="31">
        <f t="shared" si="17"/>
        <v>20675</v>
      </c>
      <c r="C42" s="13">
        <v>13</v>
      </c>
      <c r="D42" s="2"/>
      <c r="E42" s="2"/>
      <c r="F42" s="11">
        <v>20675</v>
      </c>
      <c r="G42" s="2">
        <v>20675</v>
      </c>
      <c r="H42" s="2"/>
      <c r="I42" s="2"/>
      <c r="J42" s="2"/>
      <c r="K42" s="2"/>
      <c r="L42" s="2"/>
      <c r="M42" s="22">
        <f t="shared" si="6"/>
        <v>1661.9340000000002</v>
      </c>
      <c r="N42" s="22">
        <f t="shared" si="2"/>
        <v>103.375</v>
      </c>
      <c r="O42" s="27">
        <f t="shared" si="16"/>
        <v>2068</v>
      </c>
      <c r="P42" s="27">
        <f t="shared" si="10"/>
        <v>3833.3090000000002</v>
      </c>
      <c r="Q42" s="28">
        <f t="shared" si="11"/>
        <v>24508.309000000001</v>
      </c>
      <c r="R42" s="29">
        <f t="shared" si="12"/>
        <v>4652</v>
      </c>
      <c r="S42" s="29">
        <f t="shared" si="13"/>
        <v>6417.3090000000002</v>
      </c>
      <c r="T42" s="30">
        <f t="shared" si="14"/>
        <v>27092.309000000001</v>
      </c>
      <c r="U42" s="31"/>
      <c r="V42" s="31"/>
      <c r="W42" s="32"/>
    </row>
    <row r="43" spans="1:23" x14ac:dyDescent="0.2">
      <c r="A43" s="2">
        <f t="shared" si="0"/>
        <v>20130</v>
      </c>
      <c r="B43" s="31">
        <f t="shared" si="17"/>
        <v>20130</v>
      </c>
      <c r="C43" s="13">
        <v>12</v>
      </c>
      <c r="D43" s="2"/>
      <c r="E43" s="2"/>
      <c r="F43" s="11">
        <v>20130</v>
      </c>
      <c r="G43" s="2">
        <v>20130</v>
      </c>
      <c r="H43" s="2"/>
      <c r="I43" s="2"/>
      <c r="J43" s="2"/>
      <c r="K43" s="2"/>
      <c r="L43" s="2"/>
      <c r="M43" s="22">
        <f t="shared" si="6"/>
        <v>1586.7240000000002</v>
      </c>
      <c r="N43" s="22">
        <f t="shared" si="2"/>
        <v>100.65</v>
      </c>
      <c r="O43" s="27">
        <f t="shared" si="16"/>
        <v>2013</v>
      </c>
      <c r="P43" s="27">
        <f t="shared" si="10"/>
        <v>3700.3740000000003</v>
      </c>
      <c r="Q43" s="28">
        <f t="shared" si="11"/>
        <v>23830.374</v>
      </c>
      <c r="R43" s="29">
        <f t="shared" si="12"/>
        <v>4529</v>
      </c>
      <c r="S43" s="29">
        <f t="shared" si="13"/>
        <v>6216.3739999999998</v>
      </c>
      <c r="T43" s="30">
        <f t="shared" si="14"/>
        <v>26346.374</v>
      </c>
      <c r="U43" s="31"/>
      <c r="V43" s="31"/>
      <c r="W43" s="32"/>
    </row>
    <row r="44" spans="1:23" x14ac:dyDescent="0.2">
      <c r="A44" s="2">
        <f t="shared" si="0"/>
        <v>19612</v>
      </c>
      <c r="B44" s="31">
        <f t="shared" si="17"/>
        <v>19612</v>
      </c>
      <c r="C44" s="13">
        <v>11</v>
      </c>
      <c r="D44" s="2"/>
      <c r="E44" s="2"/>
      <c r="F44" s="2">
        <v>19612</v>
      </c>
      <c r="G44" s="2">
        <v>19612</v>
      </c>
      <c r="H44" s="2"/>
      <c r="I44" s="2"/>
      <c r="J44" s="2"/>
      <c r="K44" s="2"/>
      <c r="L44" s="2"/>
      <c r="M44" s="22">
        <f t="shared" si="6"/>
        <v>1515.2400000000002</v>
      </c>
      <c r="N44" s="22">
        <f t="shared" si="2"/>
        <v>98.06</v>
      </c>
      <c r="O44" s="27">
        <f t="shared" si="16"/>
        <v>1961</v>
      </c>
      <c r="P44" s="27">
        <f t="shared" si="10"/>
        <v>3574.3</v>
      </c>
      <c r="Q44" s="28">
        <f t="shared" si="11"/>
        <v>23186.3</v>
      </c>
      <c r="R44" s="29">
        <f t="shared" si="12"/>
        <v>4413</v>
      </c>
      <c r="S44" s="29">
        <f t="shared" si="13"/>
        <v>6026.3</v>
      </c>
      <c r="T44" s="30">
        <f t="shared" si="14"/>
        <v>25638.3</v>
      </c>
      <c r="U44" s="31"/>
      <c r="V44" s="31"/>
      <c r="W44" s="32"/>
    </row>
    <row r="45" spans="1:23" x14ac:dyDescent="0.2">
      <c r="A45" s="2">
        <f t="shared" si="0"/>
        <v>19133</v>
      </c>
      <c r="B45" s="31">
        <f>F45</f>
        <v>19133</v>
      </c>
      <c r="C45" s="13">
        <v>10</v>
      </c>
      <c r="D45" s="2"/>
      <c r="E45" s="2"/>
      <c r="F45" s="2">
        <v>19133</v>
      </c>
      <c r="G45" s="2"/>
      <c r="H45" s="2"/>
      <c r="I45" s="2"/>
      <c r="J45" s="2"/>
      <c r="K45" s="2"/>
      <c r="L45" s="2"/>
      <c r="M45" s="22">
        <f t="shared" si="6"/>
        <v>1449.1380000000001</v>
      </c>
      <c r="N45" s="22">
        <f t="shared" si="2"/>
        <v>95.665000000000006</v>
      </c>
      <c r="O45" s="27">
        <f t="shared" si="16"/>
        <v>1913</v>
      </c>
      <c r="P45" s="27">
        <f t="shared" si="10"/>
        <v>3457.8029999999999</v>
      </c>
      <c r="Q45" s="28">
        <f t="shared" si="11"/>
        <v>22590.803</v>
      </c>
      <c r="R45" s="29">
        <f t="shared" si="12"/>
        <v>4305</v>
      </c>
      <c r="S45" s="29">
        <f t="shared" si="13"/>
        <v>5849.8029999999999</v>
      </c>
      <c r="T45" s="30">
        <f t="shared" si="14"/>
        <v>24982.803</v>
      </c>
      <c r="U45" s="31"/>
      <c r="V45" s="31"/>
      <c r="W45" s="32"/>
    </row>
    <row r="46" spans="1:23" x14ac:dyDescent="0.2">
      <c r="A46" s="2">
        <f t="shared" si="0"/>
        <v>18709</v>
      </c>
      <c r="B46" s="31">
        <f t="shared" ref="B46:B49" si="18">F46</f>
        <v>18709</v>
      </c>
      <c r="C46" s="13">
        <v>9</v>
      </c>
      <c r="D46" s="2"/>
      <c r="E46" s="2"/>
      <c r="F46" s="2">
        <v>18709</v>
      </c>
      <c r="G46" s="2"/>
      <c r="H46" s="2"/>
      <c r="I46" s="2"/>
      <c r="J46" s="2"/>
      <c r="K46" s="2"/>
      <c r="L46" s="2"/>
      <c r="M46" s="22">
        <f t="shared" si="6"/>
        <v>1390.6260000000002</v>
      </c>
      <c r="N46" s="22">
        <f t="shared" si="2"/>
        <v>93.545000000000002</v>
      </c>
      <c r="O46" s="27">
        <f t="shared" si="16"/>
        <v>1871</v>
      </c>
      <c r="P46" s="27">
        <f t="shared" si="10"/>
        <v>3355.1710000000003</v>
      </c>
      <c r="Q46" s="28">
        <f t="shared" si="11"/>
        <v>22064.171000000002</v>
      </c>
      <c r="R46" s="29">
        <f t="shared" si="12"/>
        <v>4210</v>
      </c>
      <c r="S46" s="29">
        <f t="shared" si="13"/>
        <v>5694.1710000000003</v>
      </c>
      <c r="T46" s="30">
        <f t="shared" si="14"/>
        <v>24403.171000000002</v>
      </c>
      <c r="U46" s="31"/>
      <c r="V46" s="31"/>
      <c r="W46" s="32"/>
    </row>
    <row r="47" spans="1:23" x14ac:dyDescent="0.2">
      <c r="A47" s="2">
        <f t="shared" si="0"/>
        <v>18342</v>
      </c>
      <c r="B47" s="31">
        <f t="shared" si="18"/>
        <v>18342</v>
      </c>
      <c r="C47" s="13">
        <v>8</v>
      </c>
      <c r="D47" s="2"/>
      <c r="E47" s="2"/>
      <c r="F47" s="2">
        <v>18342</v>
      </c>
      <c r="G47" s="2"/>
      <c r="H47" s="2"/>
      <c r="I47" s="2"/>
      <c r="J47" s="2"/>
      <c r="K47" s="2"/>
      <c r="L47" s="2"/>
      <c r="M47" s="22">
        <f t="shared" si="6"/>
        <v>1339.98</v>
      </c>
      <c r="N47" s="22">
        <f t="shared" si="2"/>
        <v>91.710000000000008</v>
      </c>
      <c r="O47" s="27">
        <f t="shared" si="16"/>
        <v>1834</v>
      </c>
      <c r="P47" s="27">
        <f t="shared" si="10"/>
        <v>3265.69</v>
      </c>
      <c r="Q47" s="28">
        <f t="shared" si="11"/>
        <v>21607.69</v>
      </c>
      <c r="R47" s="29">
        <f t="shared" si="12"/>
        <v>4127</v>
      </c>
      <c r="S47" s="29">
        <f t="shared" si="13"/>
        <v>5558.6900000000005</v>
      </c>
      <c r="T47" s="30">
        <f t="shared" si="14"/>
        <v>23900.690000000002</v>
      </c>
      <c r="U47" s="31"/>
      <c r="V47" s="31"/>
      <c r="W47" s="32"/>
    </row>
    <row r="48" spans="1:23" x14ac:dyDescent="0.2">
      <c r="A48" s="2">
        <f t="shared" si="0"/>
        <v>18009</v>
      </c>
      <c r="B48" s="31">
        <f t="shared" si="18"/>
        <v>18009</v>
      </c>
      <c r="C48" s="13">
        <v>7</v>
      </c>
      <c r="D48" s="2"/>
      <c r="E48" s="2"/>
      <c r="F48" s="2">
        <v>18009</v>
      </c>
      <c r="G48" s="2"/>
      <c r="H48" s="2"/>
      <c r="I48" s="2"/>
      <c r="J48" s="2"/>
      <c r="K48" s="2"/>
      <c r="L48" s="2"/>
      <c r="M48" s="22">
        <f t="shared" si="6"/>
        <v>1294.0260000000001</v>
      </c>
      <c r="N48" s="22">
        <f t="shared" si="2"/>
        <v>90.045000000000002</v>
      </c>
      <c r="O48" s="27">
        <f t="shared" si="16"/>
        <v>1801</v>
      </c>
      <c r="P48" s="27">
        <f t="shared" si="10"/>
        <v>3185.0709999999999</v>
      </c>
      <c r="Q48" s="28">
        <f t="shared" si="11"/>
        <v>21194.071</v>
      </c>
      <c r="R48" s="29">
        <f t="shared" si="12"/>
        <v>4052</v>
      </c>
      <c r="S48" s="29">
        <f t="shared" si="13"/>
        <v>5436.0709999999999</v>
      </c>
      <c r="T48" s="30">
        <f t="shared" si="14"/>
        <v>23445.071</v>
      </c>
      <c r="U48" s="31"/>
      <c r="V48" s="31"/>
      <c r="W48" s="32"/>
    </row>
    <row r="49" spans="1:23" x14ac:dyDescent="0.2">
      <c r="A49" s="2">
        <f t="shared" si="0"/>
        <v>17682</v>
      </c>
      <c r="B49" s="31">
        <f t="shared" si="18"/>
        <v>17682</v>
      </c>
      <c r="C49" s="13">
        <v>6</v>
      </c>
      <c r="D49" s="2"/>
      <c r="E49" s="11">
        <v>17682</v>
      </c>
      <c r="F49" s="2">
        <v>17682</v>
      </c>
      <c r="G49" s="2"/>
      <c r="H49" s="2"/>
      <c r="I49" s="2"/>
      <c r="J49" s="2"/>
      <c r="K49" s="2"/>
      <c r="L49" s="2"/>
      <c r="M49" s="22">
        <f t="shared" si="6"/>
        <v>1248.9000000000001</v>
      </c>
      <c r="N49" s="22">
        <f t="shared" si="2"/>
        <v>88.41</v>
      </c>
      <c r="O49" s="27">
        <f t="shared" si="16"/>
        <v>1768</v>
      </c>
      <c r="P49" s="27">
        <f t="shared" si="10"/>
        <v>3105.3100000000004</v>
      </c>
      <c r="Q49" s="28">
        <f t="shared" si="11"/>
        <v>20787.310000000001</v>
      </c>
      <c r="R49" s="29">
        <f t="shared" si="12"/>
        <v>3978</v>
      </c>
      <c r="S49" s="29">
        <f t="shared" si="13"/>
        <v>5315.31</v>
      </c>
      <c r="T49" s="30">
        <f t="shared" si="14"/>
        <v>22997.31</v>
      </c>
      <c r="U49" s="31"/>
      <c r="V49" s="31"/>
      <c r="W49" s="32"/>
    </row>
    <row r="50" spans="1:23" x14ac:dyDescent="0.2">
      <c r="A50" s="2">
        <f t="shared" si="0"/>
        <v>17361</v>
      </c>
      <c r="B50" s="31">
        <f>E50</f>
        <v>17361</v>
      </c>
      <c r="C50" s="13">
        <v>5</v>
      </c>
      <c r="D50" s="2"/>
      <c r="E50" s="2">
        <v>17361</v>
      </c>
      <c r="F50" s="2"/>
      <c r="G50" s="2"/>
      <c r="H50" s="2"/>
      <c r="I50" s="2"/>
      <c r="J50" s="2"/>
      <c r="K50" s="2"/>
      <c r="L50" s="2"/>
      <c r="M50" s="22">
        <f t="shared" si="6"/>
        <v>1204.6020000000001</v>
      </c>
      <c r="N50" s="22">
        <f t="shared" si="2"/>
        <v>86.805000000000007</v>
      </c>
      <c r="O50" s="27">
        <f t="shared" si="16"/>
        <v>1736</v>
      </c>
      <c r="P50" s="27">
        <f t="shared" si="10"/>
        <v>3027.4070000000002</v>
      </c>
      <c r="Q50" s="28">
        <f t="shared" si="11"/>
        <v>20388.406999999999</v>
      </c>
      <c r="R50" s="29">
        <f t="shared" si="12"/>
        <v>3906</v>
      </c>
      <c r="S50" s="29">
        <f t="shared" si="13"/>
        <v>5197.4070000000002</v>
      </c>
      <c r="T50" s="30">
        <f t="shared" si="14"/>
        <v>22558.406999999999</v>
      </c>
      <c r="U50" s="31"/>
      <c r="V50" s="31"/>
      <c r="W50" s="32"/>
    </row>
    <row r="51" spans="1:23" x14ac:dyDescent="0.2">
      <c r="A51" s="2">
        <f t="shared" si="0"/>
        <v>17046</v>
      </c>
      <c r="B51" s="31">
        <f t="shared" ref="B51:B52" si="19">E51</f>
        <v>17046</v>
      </c>
      <c r="C51" s="13">
        <v>4</v>
      </c>
      <c r="D51" s="2"/>
      <c r="E51" s="2">
        <v>17046</v>
      </c>
      <c r="F51" s="2"/>
      <c r="G51" s="2"/>
      <c r="H51" s="2"/>
      <c r="I51" s="2"/>
      <c r="J51" s="2"/>
      <c r="K51" s="2"/>
      <c r="L51" s="2"/>
      <c r="M51" s="22">
        <f t="shared" si="6"/>
        <v>1161.1320000000001</v>
      </c>
      <c r="N51" s="22">
        <f t="shared" si="2"/>
        <v>85.23</v>
      </c>
      <c r="O51" s="27">
        <f t="shared" si="16"/>
        <v>1705</v>
      </c>
      <c r="P51" s="27">
        <f t="shared" si="10"/>
        <v>2951.3620000000001</v>
      </c>
      <c r="Q51" s="28">
        <f t="shared" si="11"/>
        <v>19997.362000000001</v>
      </c>
      <c r="R51" s="29">
        <f t="shared" si="12"/>
        <v>3835</v>
      </c>
      <c r="S51" s="29">
        <f t="shared" si="13"/>
        <v>5081.3620000000001</v>
      </c>
      <c r="T51" s="30">
        <f t="shared" si="14"/>
        <v>22127.362000000001</v>
      </c>
      <c r="U51" s="31"/>
      <c r="V51" s="31"/>
      <c r="W51" s="32"/>
    </row>
    <row r="52" spans="1:23" x14ac:dyDescent="0.2">
      <c r="A52" s="2">
        <f t="shared" si="0"/>
        <v>16736</v>
      </c>
      <c r="B52" s="31">
        <f t="shared" si="19"/>
        <v>16736</v>
      </c>
      <c r="C52" s="13" t="s">
        <v>26</v>
      </c>
      <c r="D52" s="11">
        <v>16736</v>
      </c>
      <c r="E52" s="2">
        <v>16736</v>
      </c>
      <c r="F52" s="2"/>
      <c r="G52" s="2"/>
      <c r="H52" s="2"/>
      <c r="I52" s="2"/>
      <c r="J52" s="2"/>
      <c r="K52" s="2"/>
      <c r="L52" s="2"/>
      <c r="M52" s="22">
        <f t="shared" si="6"/>
        <v>1118.3520000000001</v>
      </c>
      <c r="N52" s="22">
        <f t="shared" si="2"/>
        <v>83.68</v>
      </c>
      <c r="O52" s="27">
        <f t="shared" si="16"/>
        <v>1674</v>
      </c>
      <c r="P52" s="27">
        <f t="shared" si="10"/>
        <v>2876.0320000000002</v>
      </c>
      <c r="Q52" s="28">
        <f>D52+P52</f>
        <v>19612.031999999999</v>
      </c>
      <c r="R52" s="29">
        <f t="shared" si="12"/>
        <v>3766</v>
      </c>
      <c r="S52" s="29">
        <f t="shared" si="13"/>
        <v>4968.0320000000002</v>
      </c>
      <c r="T52" s="30">
        <f t="shared" si="14"/>
        <v>21704.031999999999</v>
      </c>
      <c r="U52" s="31"/>
      <c r="V52" s="31"/>
      <c r="W52" s="32"/>
    </row>
    <row r="53" spans="1:23" x14ac:dyDescent="0.2">
      <c r="A53" s="2">
        <f t="shared" si="0"/>
        <v>16425</v>
      </c>
      <c r="B53" s="31">
        <f>D53</f>
        <v>16425</v>
      </c>
      <c r="C53" s="13" t="s">
        <v>23</v>
      </c>
      <c r="D53" s="2">
        <v>16425</v>
      </c>
      <c r="E53" s="2"/>
      <c r="F53" s="2"/>
      <c r="G53" s="2"/>
      <c r="H53" s="2"/>
      <c r="I53" s="2"/>
      <c r="J53" s="2"/>
      <c r="K53" s="2"/>
      <c r="L53" s="2"/>
      <c r="M53" s="22">
        <f t="shared" si="6"/>
        <v>1075.4340000000002</v>
      </c>
      <c r="N53" s="22">
        <f t="shared" si="2"/>
        <v>82.125</v>
      </c>
      <c r="O53" s="27">
        <f t="shared" si="16"/>
        <v>1643</v>
      </c>
      <c r="P53" s="27">
        <f t="shared" si="10"/>
        <v>2800.5590000000002</v>
      </c>
      <c r="Q53" s="28">
        <f>D53+P53</f>
        <v>19225.559000000001</v>
      </c>
      <c r="R53" s="29">
        <f t="shared" si="12"/>
        <v>3696</v>
      </c>
      <c r="S53" s="29">
        <f t="shared" si="13"/>
        <v>4853.5590000000002</v>
      </c>
      <c r="T53" s="30">
        <f t="shared" si="14"/>
        <v>21278.559000000001</v>
      </c>
      <c r="U53" s="31"/>
      <c r="V53" s="31"/>
      <c r="W53" s="32"/>
    </row>
    <row r="54" spans="1:23" x14ac:dyDescent="0.2">
      <c r="A54" s="15" t="s">
        <v>21</v>
      </c>
      <c r="B54" s="15" t="s">
        <v>21</v>
      </c>
      <c r="C54" s="16">
        <v>1</v>
      </c>
      <c r="D54" s="15" t="s">
        <v>21</v>
      </c>
      <c r="E54" s="15"/>
      <c r="F54" s="15"/>
      <c r="G54" s="15"/>
      <c r="H54" s="15"/>
      <c r="I54" s="15"/>
      <c r="J54" s="15"/>
      <c r="K54" s="15"/>
      <c r="L54" s="15"/>
      <c r="M54" s="17">
        <v>0</v>
      </c>
      <c r="N54" s="18">
        <v>0</v>
      </c>
      <c r="O54" s="15">
        <v>0</v>
      </c>
      <c r="P54" s="19">
        <v>0</v>
      </c>
      <c r="Q54" s="20">
        <v>0</v>
      </c>
      <c r="R54" s="15">
        <v>0</v>
      </c>
      <c r="S54" s="19">
        <v>0</v>
      </c>
      <c r="T54" s="20">
        <v>0</v>
      </c>
      <c r="U54" s="3"/>
      <c r="V54" s="3"/>
      <c r="W54" s="4"/>
    </row>
    <row r="55" spans="1:23" x14ac:dyDescent="0.2">
      <c r="A55" s="8" t="s">
        <v>24</v>
      </c>
      <c r="B55" s="33" t="s">
        <v>27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</row>
    <row r="56" spans="1:23" x14ac:dyDescent="0.2">
      <c r="A56" s="8" t="s">
        <v>19</v>
      </c>
      <c r="N56" s="12"/>
    </row>
  </sheetData>
  <sheetProtection password="C226" sheet="1" objects="1" scenarios="1"/>
  <mergeCells count="12">
    <mergeCell ref="B55:T55"/>
    <mergeCell ref="V1:V2"/>
    <mergeCell ref="W1:W2"/>
    <mergeCell ref="A1:F1"/>
    <mergeCell ref="M1:M2"/>
    <mergeCell ref="O1:O2"/>
    <mergeCell ref="P1:P2"/>
    <mergeCell ref="Q1:Q2"/>
    <mergeCell ref="U1:U2"/>
    <mergeCell ref="R1:R2"/>
    <mergeCell ref="S1:S2"/>
    <mergeCell ref="T1:T2"/>
  </mergeCells>
  <printOptions horizontalCentered="1" verticalCentered="1"/>
  <pageMargins left="3.937007874015748E-2" right="3.937007874015748E-2" top="0.51181102362204722" bottom="0.51181102362204722" header="0.31496062992125984" footer="0.31496062992125984"/>
  <pageSetup paperSize="9" scale="70" orientation="landscape" r:id="rId1"/>
  <headerFooter>
    <oddHeader>&amp;L&amp;"Arial,Bold"&amp;10Single Pay Spine for Academic and HE Support Staff August 2019 (updated with living wage increase November 2018)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Glasgow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MacIsaac</dc:creator>
  <cp:lastModifiedBy>Suzie Shapiro</cp:lastModifiedBy>
  <cp:lastPrinted>2017-11-06T10:05:53Z</cp:lastPrinted>
  <dcterms:created xsi:type="dcterms:W3CDTF">2014-03-28T15:02:22Z</dcterms:created>
  <dcterms:modified xsi:type="dcterms:W3CDTF">2019-08-19T11:49:33Z</dcterms:modified>
</cp:coreProperties>
</file>